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11790" activeTab="4"/>
  </bookViews>
  <sheets>
    <sheet name="Appendix E Summary" sheetId="1" r:id="rId1"/>
    <sheet name="Electricity Consumption" sheetId="2" r:id="rId2"/>
    <sheet name="Electricity Demand" sheetId="3" r:id="rId3"/>
    <sheet name="Gas Consumption" sheetId="4" r:id="rId4"/>
    <sheet name="Summary by Charge Type" sheetId="5" r:id="rId5"/>
    <sheet name="Invalid Meter Readings" sheetId="6" r:id="rId6"/>
  </sheets>
  <definedNames/>
  <calcPr fullCalcOnLoad="1"/>
</workbook>
</file>

<file path=xl/sharedStrings.xml><?xml version="1.0" encoding="utf-8"?>
<sst xmlns="http://schemas.openxmlformats.org/spreadsheetml/2006/main" count="1810" uniqueCount="164">
  <si>
    <t>Agincourt R.C/Arena</t>
  </si>
  <si>
    <t>AGINA-E</t>
  </si>
  <si>
    <t>Current Year</t>
  </si>
  <si>
    <t>Baseline</t>
  </si>
  <si>
    <t>AGINA-N</t>
  </si>
  <si>
    <t>Albion Arena</t>
  </si>
  <si>
    <t>ALBIA-E</t>
  </si>
  <si>
    <t>Amesbury Park Sports Complex/Bocce</t>
  </si>
  <si>
    <t>AMESA-E</t>
  </si>
  <si>
    <t>AMESA-N</t>
  </si>
  <si>
    <t>Baycrest Arena</t>
  </si>
  <si>
    <t>BAYCA-E</t>
  </si>
  <si>
    <t>Bayview Arena</t>
  </si>
  <si>
    <t>BAYVA-E</t>
  </si>
  <si>
    <t>BAYVA-N1</t>
  </si>
  <si>
    <t>Centennial R.C./Pool &amp;Ice Galaxy</t>
  </si>
  <si>
    <t>CENTC-E</t>
  </si>
  <si>
    <t>CENTC-N1</t>
  </si>
  <si>
    <t>Centennial Park Arena</t>
  </si>
  <si>
    <t>CENTC-E1</t>
  </si>
  <si>
    <t>ETCEA-E2</t>
  </si>
  <si>
    <t>ETCEA-N</t>
  </si>
  <si>
    <t>Central Arena</t>
  </si>
  <si>
    <t>CTRLA-N</t>
  </si>
  <si>
    <t>Chris Tonks Keelesdale Arena</t>
  </si>
  <si>
    <t>CHRIA-E1</t>
  </si>
  <si>
    <t>CHRIA-N</t>
  </si>
  <si>
    <t>Commander C.C &amp; Arena</t>
  </si>
  <si>
    <t>COMMC-E</t>
  </si>
  <si>
    <t>COMMC-N1</t>
  </si>
  <si>
    <t>Cummer C. C./Arena/Pool</t>
  </si>
  <si>
    <t>CUMMA-E</t>
  </si>
  <si>
    <t xml:space="preserve">Don Mills Civitan Arena </t>
  </si>
  <si>
    <t>DONMA-E1</t>
  </si>
  <si>
    <t>DONMA-E2</t>
  </si>
  <si>
    <t>DONMA-N2</t>
  </si>
  <si>
    <t>Downsview Arena</t>
  </si>
  <si>
    <t>DOWNA-E</t>
  </si>
  <si>
    <t>DOWNA-N1</t>
  </si>
  <si>
    <t>EASCH-E</t>
  </si>
  <si>
    <t>East York Memorial Arena</t>
  </si>
  <si>
    <t>EASTA-E</t>
  </si>
  <si>
    <t>Fenside Arena</t>
  </si>
  <si>
    <t>FENSA-E</t>
  </si>
  <si>
    <t>Flemingdor Arena</t>
  </si>
  <si>
    <t>FLEMA-N</t>
  </si>
  <si>
    <t>George Bell Arena</t>
  </si>
  <si>
    <t>GEORA-E1</t>
  </si>
  <si>
    <t>Glen Long C.C./ODP/Bocoa/Air</t>
  </si>
  <si>
    <t>GLENC-N1</t>
  </si>
  <si>
    <t>GLENC-N2</t>
  </si>
  <si>
    <t>Gord &amp; Irene Risk C.C./Rena/ODP/Bocoa</t>
  </si>
  <si>
    <t>GIRCA-E</t>
  </si>
  <si>
    <t>Goulding Park C.C./Rena/ODP</t>
  </si>
  <si>
    <t>GOULA-E</t>
  </si>
  <si>
    <t>GOULA-N2</t>
  </si>
  <si>
    <t>Habitant Arena</t>
  </si>
  <si>
    <t>HABIA-E</t>
  </si>
  <si>
    <t>HABIA-N2</t>
  </si>
  <si>
    <t>Herbert H Carnegie Centennial Centre Arena</t>
  </si>
  <si>
    <t>NYCEA-E1</t>
  </si>
  <si>
    <t>HEROC-E</t>
  </si>
  <si>
    <t>John Booth Mem. Arena/Bocce</t>
  </si>
  <si>
    <t>JOHNA-E1</t>
  </si>
  <si>
    <t>Heron Park C.C./Arena/ODP</t>
  </si>
  <si>
    <t>JOHNA-N</t>
  </si>
  <si>
    <t>Lambton Park Arena</t>
  </si>
  <si>
    <t>LAMBA-E2</t>
  </si>
  <si>
    <t>Leaside Curling Club</t>
  </si>
  <si>
    <t>LEACH-E</t>
  </si>
  <si>
    <t>LEACH-E2</t>
  </si>
  <si>
    <t>Ledbury C. C./ODP/Air</t>
  </si>
  <si>
    <t>Long Branch Arena</t>
  </si>
  <si>
    <t>LONGA-E</t>
  </si>
  <si>
    <t>LEDBR-N</t>
  </si>
  <si>
    <t>LONGA-N</t>
  </si>
  <si>
    <t>Malvern C.R.C./Arena</t>
  </si>
  <si>
    <t>MALVC-E</t>
  </si>
  <si>
    <t>MALVC-N</t>
  </si>
  <si>
    <t>McGregor C.C./Arena</t>
  </si>
  <si>
    <t>MCGRC-E</t>
  </si>
  <si>
    <t>MCGRC-N</t>
  </si>
  <si>
    <t>HEROC-N</t>
  </si>
  <si>
    <t>NYCEA-N1</t>
  </si>
  <si>
    <t>GIRCA-N</t>
  </si>
  <si>
    <t>FENSA-N</t>
  </si>
  <si>
    <t>EASCH-N</t>
  </si>
  <si>
    <t>MidScarborough C.C./Arena</t>
  </si>
  <si>
    <t>MIDSC-E</t>
  </si>
  <si>
    <t>MIDSC-N</t>
  </si>
  <si>
    <t>Mimico Arena</t>
  </si>
  <si>
    <t>MIMIA-N</t>
  </si>
  <si>
    <t>Michell Field C.C. /Arena</t>
  </si>
  <si>
    <t>MITCA-E2</t>
  </si>
  <si>
    <t>Oriole C.R.C./Arena/ODP</t>
  </si>
  <si>
    <t>ORIOA-E</t>
  </si>
  <si>
    <t>ORIOA-N1</t>
  </si>
  <si>
    <t>Otter Creek AIR</t>
  </si>
  <si>
    <t>OCP-E2</t>
  </si>
  <si>
    <t>Phil White Arena</t>
  </si>
  <si>
    <t>CEDAA-E2</t>
  </si>
  <si>
    <t>CEDAA-E4</t>
  </si>
  <si>
    <t>443AA-N</t>
  </si>
  <si>
    <t>Pine Point Arena</t>
  </si>
  <si>
    <t>PINEA-E</t>
  </si>
  <si>
    <t>PINEA-N</t>
  </si>
  <si>
    <t>Pleasantview C.C. &amp;Arena/ODP/Bocce</t>
  </si>
  <si>
    <t>PLEAA-E</t>
  </si>
  <si>
    <t>PLEAA-N1</t>
  </si>
  <si>
    <t>Roding C.C. /Arena /ODP</t>
  </si>
  <si>
    <t>RODIA-E2</t>
  </si>
  <si>
    <t>Scarborough Gardens Arena</t>
  </si>
  <si>
    <t>SCARA-E2</t>
  </si>
  <si>
    <t>SCARA-N</t>
  </si>
  <si>
    <t>Scarborough Village C.C./Arena</t>
  </si>
  <si>
    <t>SCARC-E</t>
  </si>
  <si>
    <t>SCARC-N</t>
  </si>
  <si>
    <t>Tam Heather Curling</t>
  </si>
  <si>
    <t>East York Curling Club</t>
  </si>
  <si>
    <t>TAMHC-E</t>
  </si>
  <si>
    <t>Ted Reeve Arena</t>
  </si>
  <si>
    <t>TRA-E</t>
  </si>
  <si>
    <t>TRA-N</t>
  </si>
  <si>
    <t>Victoria Village Arena</t>
  </si>
  <si>
    <t>VICTA-E</t>
  </si>
  <si>
    <t>York Mills Arena</t>
  </si>
  <si>
    <t>YORKA-E</t>
  </si>
  <si>
    <t>YORKA-N1</t>
  </si>
  <si>
    <t>Electricity</t>
  </si>
  <si>
    <t>Gas</t>
  </si>
  <si>
    <t>Consumption</t>
  </si>
  <si>
    <t>Demand</t>
  </si>
  <si>
    <t>CUMMA-N</t>
  </si>
  <si>
    <t>Site</t>
  </si>
  <si>
    <t>Order</t>
  </si>
  <si>
    <t>Meter</t>
  </si>
  <si>
    <t>Energy Type</t>
  </si>
  <si>
    <t>Savings</t>
  </si>
  <si>
    <t>Estimated</t>
  </si>
  <si>
    <t>Percent Achieved</t>
  </si>
  <si>
    <t>kVa Demand</t>
  </si>
  <si>
    <t>kW Demand</t>
  </si>
  <si>
    <t>Demand Type</t>
  </si>
  <si>
    <t>Charge Type</t>
  </si>
  <si>
    <t>% baseline savings</t>
  </si>
  <si>
    <t>missing</t>
  </si>
  <si>
    <t>average</t>
  </si>
  <si>
    <t>stdev</t>
  </si>
  <si>
    <t>median</t>
  </si>
  <si>
    <t>% baseline estimated</t>
  </si>
  <si>
    <t>% current year</t>
  </si>
  <si>
    <t>average savings estimate</t>
  </si>
  <si>
    <t>missing estimates</t>
  </si>
  <si>
    <t>This page: Meter readings that were not taken or not available</t>
  </si>
  <si>
    <t>energy savings</t>
  </si>
  <si>
    <t>Statistics on Appendix E, percent metered savings on base year and current year</t>
  </si>
  <si>
    <t>Electricity Consumption</t>
  </si>
  <si>
    <t>Electricity Demand</t>
  </si>
  <si>
    <t>Gas Consumption</t>
  </si>
  <si>
    <t>TOTALS</t>
  </si>
  <si>
    <t>Electricity consumption</t>
  </si>
  <si>
    <t>Electricity demand</t>
  </si>
  <si>
    <t>Total</t>
  </si>
  <si>
    <t>% 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</si>
</sst>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2"/>
  <sheetViews>
    <sheetView zoomScale="85" zoomScaleNormal="85" workbookViewId="0" topLeftCell="A1">
      <selection activeCell="O4" sqref="O4"/>
    </sheetView>
  </sheetViews>
  <sheetFormatPr defaultColWidth="9.140625" defaultRowHeight="12.75"/>
  <cols>
    <col min="1" max="1" width="6.140625" style="0" bestFit="1" customWidth="1"/>
    <col min="2" max="2" width="37.421875" style="0" bestFit="1" customWidth="1"/>
    <col min="3" max="3" width="11.00390625" style="0" bestFit="1" customWidth="1"/>
    <col min="4" max="4" width="12.28125" style="0" bestFit="1" customWidth="1"/>
    <col min="5" max="5" width="14.57421875" style="0" bestFit="1" customWidth="1"/>
    <col min="6" max="6" width="23.421875" style="0" bestFit="1" customWidth="1"/>
    <col min="7" max="7" width="10.28125" style="0" bestFit="1" customWidth="1"/>
    <col min="8" max="8" width="12.421875" style="0" bestFit="1" customWidth="1"/>
    <col min="9" max="9" width="9.28125" style="0" bestFit="1" customWidth="1"/>
    <col min="10" max="10" width="10.7109375" style="0" bestFit="1" customWidth="1"/>
    <col min="11" max="11" width="10.7109375" style="0" customWidth="1"/>
    <col min="12" max="12" width="9.8515625" style="0" bestFit="1" customWidth="1"/>
    <col min="13" max="13" width="9.8515625" style="0" customWidth="1"/>
    <col min="14" max="14" width="17.00390625" style="0" bestFit="1" customWidth="1"/>
    <col min="15" max="15" width="12.7109375" style="0" bestFit="1" customWidth="1"/>
    <col min="16" max="16" width="12.421875" style="0" bestFit="1" customWidth="1"/>
    <col min="17" max="17" width="8.7109375" style="0" bestFit="1" customWidth="1"/>
    <col min="18" max="18" width="9.8515625" style="0" bestFit="1" customWidth="1"/>
    <col min="19" max="19" width="17.00390625" style="0" bestFit="1" customWidth="1"/>
    <col min="20" max="20" width="17.00390625" style="0" customWidth="1"/>
    <col min="21" max="21" width="9.140625" style="9" customWidth="1"/>
    <col min="28" max="28" width="14.28125" style="0" bestFit="1" customWidth="1"/>
  </cols>
  <sheetData>
    <row r="1" spans="1:20" ht="15.75" customHeight="1">
      <c r="A1" s="1" t="s">
        <v>134</v>
      </c>
      <c r="B1" s="1" t="s">
        <v>133</v>
      </c>
      <c r="C1" s="1" t="s">
        <v>135</v>
      </c>
      <c r="D1" s="1" t="s">
        <v>136</v>
      </c>
      <c r="E1" s="1" t="s">
        <v>143</v>
      </c>
      <c r="F1" s="1" t="s">
        <v>142</v>
      </c>
      <c r="G1" s="2" t="s">
        <v>3</v>
      </c>
      <c r="H1" s="2" t="s">
        <v>2</v>
      </c>
      <c r="I1" s="1" t="s">
        <v>137</v>
      </c>
      <c r="J1" s="1" t="s">
        <v>144</v>
      </c>
      <c r="K1" s="1" t="s">
        <v>150</v>
      </c>
      <c r="L1" s="1" t="s">
        <v>138</v>
      </c>
      <c r="M1" s="1" t="s">
        <v>149</v>
      </c>
      <c r="N1" s="1" t="s">
        <v>139</v>
      </c>
      <c r="O1" s="2" t="s">
        <v>3</v>
      </c>
      <c r="P1" s="2" t="s">
        <v>2</v>
      </c>
      <c r="Q1" s="1" t="s">
        <v>137</v>
      </c>
      <c r="R1" s="1" t="s">
        <v>138</v>
      </c>
      <c r="S1" s="1" t="s">
        <v>139</v>
      </c>
      <c r="T1" t="s">
        <v>151</v>
      </c>
    </row>
    <row r="2" spans="1:28" ht="12.75">
      <c r="A2" s="3">
        <v>12</v>
      </c>
      <c r="B2" s="3" t="s">
        <v>0</v>
      </c>
      <c r="C2" t="s">
        <v>1</v>
      </c>
      <c r="D2" t="s">
        <v>128</v>
      </c>
      <c r="E2" t="s">
        <v>130</v>
      </c>
      <c r="F2" t="s">
        <v>130</v>
      </c>
      <c r="G2" s="4">
        <v>3050848</v>
      </c>
      <c r="H2" s="4">
        <v>2301910</v>
      </c>
      <c r="I2" s="4">
        <f aca="true" t="shared" si="0" ref="I2:I33">+G2-H2</f>
        <v>748938</v>
      </c>
      <c r="J2" s="6">
        <f aca="true" t="shared" si="1" ref="J2:J33">(+I2/G2)*100</f>
        <v>24.548518969152184</v>
      </c>
      <c r="K2" s="6">
        <f>+(I2/H2)*100</f>
        <v>32.53550312566521</v>
      </c>
      <c r="L2" s="4">
        <v>446474</v>
      </c>
      <c r="M2" s="6">
        <f aca="true" t="shared" si="2" ref="M2:M33">+(L2/G2)*100</f>
        <v>14.634422953880364</v>
      </c>
      <c r="N2" s="5">
        <v>1.68</v>
      </c>
      <c r="O2" s="4">
        <v>216670</v>
      </c>
      <c r="P2" s="4">
        <v>163683</v>
      </c>
      <c r="Q2" s="4">
        <f aca="true" t="shared" si="3" ref="Q2:Q33">+O2-P2</f>
        <v>52987</v>
      </c>
      <c r="R2" s="4">
        <v>30195</v>
      </c>
      <c r="S2" s="5">
        <v>1.75</v>
      </c>
      <c r="T2" s="10"/>
      <c r="AB2" t="s">
        <v>155</v>
      </c>
    </row>
    <row r="3" spans="1:31" ht="12.75">
      <c r="A3" s="3">
        <v>15</v>
      </c>
      <c r="B3" s="3" t="s">
        <v>0</v>
      </c>
      <c r="C3" t="s">
        <v>1</v>
      </c>
      <c r="D3" t="s">
        <v>128</v>
      </c>
      <c r="E3" t="s">
        <v>131</v>
      </c>
      <c r="F3" t="s">
        <v>141</v>
      </c>
      <c r="G3" s="4">
        <v>6320</v>
      </c>
      <c r="H3" s="4">
        <v>5729</v>
      </c>
      <c r="I3" s="4">
        <f t="shared" si="0"/>
        <v>591</v>
      </c>
      <c r="J3" s="6">
        <f t="shared" si="1"/>
        <v>9.35126582278481</v>
      </c>
      <c r="K3" s="6">
        <f aca="true" t="shared" si="4" ref="K3:K66">+(I3/H3)*100</f>
        <v>10.315936463606214</v>
      </c>
      <c r="L3" s="4">
        <v>364</v>
      </c>
      <c r="M3" s="6">
        <f t="shared" si="2"/>
        <v>5.759493670886076</v>
      </c>
      <c r="N3" s="5">
        <v>1.62</v>
      </c>
      <c r="O3" s="4">
        <v>25284</v>
      </c>
      <c r="P3" s="4">
        <v>22912</v>
      </c>
      <c r="Q3" s="4">
        <f t="shared" si="3"/>
        <v>2372</v>
      </c>
      <c r="R3" s="4">
        <v>1457</v>
      </c>
      <c r="S3" s="5">
        <v>1.63</v>
      </c>
      <c r="T3" s="10"/>
      <c r="AB3" t="s">
        <v>154</v>
      </c>
      <c r="AC3" t="s">
        <v>146</v>
      </c>
      <c r="AD3" s="8">
        <f>AVERAGE(J2:J161)</f>
        <v>8.375282768047445</v>
      </c>
      <c r="AE3" s="8">
        <f>AVERAGE(K2:K161)</f>
        <v>15.07642195608216</v>
      </c>
    </row>
    <row r="4" spans="1:31" ht="12.75">
      <c r="A4" s="3">
        <v>18</v>
      </c>
      <c r="B4" s="3" t="s">
        <v>0</v>
      </c>
      <c r="C4" t="s">
        <v>1</v>
      </c>
      <c r="D4" t="s">
        <v>128</v>
      </c>
      <c r="E4" t="s">
        <v>131</v>
      </c>
      <c r="F4" t="s">
        <v>140</v>
      </c>
      <c r="G4" s="4">
        <v>7380</v>
      </c>
      <c r="H4" s="4">
        <v>6342</v>
      </c>
      <c r="I4" s="4">
        <f t="shared" si="0"/>
        <v>1038</v>
      </c>
      <c r="J4" s="6">
        <f t="shared" si="1"/>
        <v>14.065040650406505</v>
      </c>
      <c r="K4" s="6">
        <f t="shared" si="4"/>
        <v>16.367076631977294</v>
      </c>
      <c r="L4" s="4">
        <v>1071</v>
      </c>
      <c r="M4" s="6">
        <f t="shared" si="2"/>
        <v>14.512195121951219</v>
      </c>
      <c r="N4" s="5">
        <v>0.97</v>
      </c>
      <c r="O4" s="4">
        <v>43536</v>
      </c>
      <c r="P4" s="4">
        <v>37430</v>
      </c>
      <c r="Q4" s="4">
        <f t="shared" si="3"/>
        <v>6106</v>
      </c>
      <c r="R4" s="4">
        <v>6316</v>
      </c>
      <c r="S4" s="5">
        <v>0.97</v>
      </c>
      <c r="T4" s="10"/>
      <c r="AC4" t="s">
        <v>148</v>
      </c>
      <c r="AD4" s="8">
        <f>MEDIAN(J2:J161)</f>
        <v>11.44832401293812</v>
      </c>
      <c r="AE4" s="8">
        <f>MEDIAN(K2:K161)</f>
        <v>12.929138215690045</v>
      </c>
    </row>
    <row r="5" spans="1:31" ht="12.75">
      <c r="A5" s="3">
        <v>26</v>
      </c>
      <c r="B5" s="3" t="s">
        <v>0</v>
      </c>
      <c r="C5" t="s">
        <v>4</v>
      </c>
      <c r="D5" t="s">
        <v>129</v>
      </c>
      <c r="E5" t="s">
        <v>130</v>
      </c>
      <c r="F5" t="s">
        <v>130</v>
      </c>
      <c r="G5" s="4">
        <v>303239</v>
      </c>
      <c r="H5" s="4">
        <v>287552</v>
      </c>
      <c r="I5" s="4">
        <f t="shared" si="0"/>
        <v>15687</v>
      </c>
      <c r="J5" s="6">
        <f t="shared" si="1"/>
        <v>5.1731472534865235</v>
      </c>
      <c r="K5" s="6">
        <f t="shared" si="4"/>
        <v>5.455361117293568</v>
      </c>
      <c r="L5" s="4">
        <v>68411</v>
      </c>
      <c r="M5" s="6">
        <f t="shared" si="2"/>
        <v>22.56009286404453</v>
      </c>
      <c r="N5" s="5">
        <v>0.23</v>
      </c>
      <c r="O5" s="4">
        <v>125494</v>
      </c>
      <c r="P5" s="4">
        <v>118681</v>
      </c>
      <c r="Q5" s="4">
        <f t="shared" si="3"/>
        <v>6813</v>
      </c>
      <c r="R5" s="4">
        <v>28048</v>
      </c>
      <c r="S5" s="5">
        <v>0.24</v>
      </c>
      <c r="T5" s="10"/>
      <c r="AC5" t="s">
        <v>147</v>
      </c>
      <c r="AD5">
        <f>STDEV(J2:J161)</f>
        <v>38.04277941855383</v>
      </c>
      <c r="AE5">
        <f>STDEV(K2:K161)</f>
        <v>21.074130130627644</v>
      </c>
    </row>
    <row r="6" spans="1:20" ht="12.75">
      <c r="A6" s="3">
        <v>40</v>
      </c>
      <c r="B6" s="3" t="s">
        <v>5</v>
      </c>
      <c r="C6" t="s">
        <v>6</v>
      </c>
      <c r="D6" t="s">
        <v>128</v>
      </c>
      <c r="E6" t="s">
        <v>130</v>
      </c>
      <c r="F6" t="s">
        <v>130</v>
      </c>
      <c r="G6" s="4">
        <v>437077</v>
      </c>
      <c r="H6" s="4">
        <v>415658</v>
      </c>
      <c r="I6" s="4">
        <f t="shared" si="0"/>
        <v>21419</v>
      </c>
      <c r="J6" s="6">
        <f t="shared" si="1"/>
        <v>4.900509521205645</v>
      </c>
      <c r="K6" s="6">
        <f t="shared" si="4"/>
        <v>5.153034465834893</v>
      </c>
      <c r="L6" s="4">
        <v>64607</v>
      </c>
      <c r="M6" s="6">
        <f t="shared" si="2"/>
        <v>14.78160598704576</v>
      </c>
      <c r="N6" s="5">
        <v>0.33</v>
      </c>
      <c r="O6" s="4">
        <v>31465</v>
      </c>
      <c r="P6" s="4">
        <v>29490</v>
      </c>
      <c r="Q6" s="4">
        <f t="shared" si="3"/>
        <v>1975</v>
      </c>
      <c r="R6" s="4">
        <v>4369</v>
      </c>
      <c r="S6" s="5">
        <v>0.45</v>
      </c>
      <c r="T6" s="10"/>
    </row>
    <row r="7" spans="1:29" ht="12.75">
      <c r="A7" s="3">
        <v>43</v>
      </c>
      <c r="B7" s="3" t="s">
        <v>5</v>
      </c>
      <c r="C7" t="s">
        <v>6</v>
      </c>
      <c r="D7" t="s">
        <v>128</v>
      </c>
      <c r="E7" t="s">
        <v>131</v>
      </c>
      <c r="F7" t="s">
        <v>141</v>
      </c>
      <c r="G7" s="4">
        <v>1550</v>
      </c>
      <c r="H7" s="4">
        <v>1558</v>
      </c>
      <c r="I7" s="4">
        <f t="shared" si="0"/>
        <v>-8</v>
      </c>
      <c r="J7" s="6">
        <f t="shared" si="1"/>
        <v>-0.5161290322580645</v>
      </c>
      <c r="K7" s="6">
        <f t="shared" si="4"/>
        <v>-0.5134788189987163</v>
      </c>
      <c r="L7" s="4">
        <v>30</v>
      </c>
      <c r="M7" s="6">
        <f t="shared" si="2"/>
        <v>1.935483870967742</v>
      </c>
      <c r="N7" s="5">
        <v>-0.26</v>
      </c>
      <c r="O7" s="4">
        <v>6200</v>
      </c>
      <c r="P7" s="4">
        <v>6232</v>
      </c>
      <c r="Q7" s="4">
        <f t="shared" si="3"/>
        <v>-32</v>
      </c>
      <c r="R7" s="4">
        <v>121</v>
      </c>
      <c r="S7" s="5">
        <v>-0.27</v>
      </c>
      <c r="T7" s="10"/>
      <c r="AC7" t="s">
        <v>152</v>
      </c>
    </row>
    <row r="8" spans="1:29" ht="12.75">
      <c r="A8" s="3">
        <v>46</v>
      </c>
      <c r="B8" s="3" t="s">
        <v>5</v>
      </c>
      <c r="C8" t="s">
        <v>6</v>
      </c>
      <c r="D8" t="s">
        <v>128</v>
      </c>
      <c r="E8" t="s">
        <v>131</v>
      </c>
      <c r="F8" t="s">
        <v>140</v>
      </c>
      <c r="G8" s="4">
        <v>1600</v>
      </c>
      <c r="H8" s="4">
        <v>1574</v>
      </c>
      <c r="I8" s="4">
        <f t="shared" si="0"/>
        <v>26</v>
      </c>
      <c r="J8" s="6">
        <f t="shared" si="1"/>
        <v>1.625</v>
      </c>
      <c r="K8" s="6">
        <f t="shared" si="4"/>
        <v>1.6518424396442184</v>
      </c>
      <c r="L8" s="4">
        <v>94</v>
      </c>
      <c r="M8" s="6">
        <f t="shared" si="2"/>
        <v>5.875</v>
      </c>
      <c r="N8" s="5">
        <v>0.27</v>
      </c>
      <c r="O8" s="4">
        <v>9440</v>
      </c>
      <c r="P8" s="4">
        <v>9287</v>
      </c>
      <c r="Q8" s="4">
        <f t="shared" si="3"/>
        <v>153</v>
      </c>
      <c r="R8" s="4">
        <v>554</v>
      </c>
      <c r="S8" s="5">
        <v>0.27</v>
      </c>
      <c r="T8" s="10"/>
      <c r="AC8">
        <f>+SUM(U2:U161)</f>
        <v>9871.44328173144</v>
      </c>
    </row>
    <row r="9" spans="1:20" ht="12.75">
      <c r="A9" s="3">
        <v>62</v>
      </c>
      <c r="B9" s="3" t="s">
        <v>7</v>
      </c>
      <c r="C9" t="s">
        <v>8</v>
      </c>
      <c r="D9" t="s">
        <v>128</v>
      </c>
      <c r="E9" t="s">
        <v>130</v>
      </c>
      <c r="F9" t="s">
        <v>130</v>
      </c>
      <c r="G9" s="4">
        <v>726397</v>
      </c>
      <c r="H9" s="4">
        <v>649822</v>
      </c>
      <c r="I9" s="4">
        <f t="shared" si="0"/>
        <v>76575</v>
      </c>
      <c r="J9" s="6">
        <f t="shared" si="1"/>
        <v>10.541756092054346</v>
      </c>
      <c r="K9" s="6">
        <f t="shared" si="4"/>
        <v>11.783996232814523</v>
      </c>
      <c r="L9" s="4">
        <v>191684</v>
      </c>
      <c r="M9" s="6">
        <f t="shared" si="2"/>
        <v>26.38832484164995</v>
      </c>
      <c r="N9" s="5">
        <v>0.4</v>
      </c>
      <c r="O9" s="4">
        <v>51970</v>
      </c>
      <c r="P9" s="4">
        <v>46298</v>
      </c>
      <c r="Q9" s="4">
        <f t="shared" si="3"/>
        <v>5672</v>
      </c>
      <c r="R9" s="4">
        <v>18944</v>
      </c>
      <c r="S9" s="5">
        <v>0.3</v>
      </c>
      <c r="T9" s="10"/>
    </row>
    <row r="10" spans="1:21" ht="12.75">
      <c r="A10" s="3">
        <v>65</v>
      </c>
      <c r="B10" s="3" t="s">
        <v>7</v>
      </c>
      <c r="C10" t="s">
        <v>8</v>
      </c>
      <c r="D10" t="s">
        <v>128</v>
      </c>
      <c r="E10" t="s">
        <v>131</v>
      </c>
      <c r="F10" t="s">
        <v>141</v>
      </c>
      <c r="G10" s="4">
        <v>1879</v>
      </c>
      <c r="H10" s="4">
        <v>1553</v>
      </c>
      <c r="I10" s="4">
        <f t="shared" si="0"/>
        <v>326</v>
      </c>
      <c r="J10" s="6">
        <f t="shared" si="1"/>
        <v>17.34965407131453</v>
      </c>
      <c r="K10" s="6">
        <f t="shared" si="4"/>
        <v>20.991629104958147</v>
      </c>
      <c r="L10" s="7" t="s">
        <v>145</v>
      </c>
      <c r="M10" s="6" t="e">
        <f t="shared" si="2"/>
        <v>#VALUE!</v>
      </c>
      <c r="N10" s="3"/>
      <c r="O10" s="4">
        <v>7520</v>
      </c>
      <c r="P10" s="4">
        <v>6216</v>
      </c>
      <c r="Q10" s="4">
        <f t="shared" si="3"/>
        <v>1304</v>
      </c>
      <c r="R10" s="7" t="s">
        <v>145</v>
      </c>
      <c r="S10" s="3"/>
      <c r="T10" s="9">
        <f>+(G10*$AD$3)/100</f>
        <v>157.3715632116115</v>
      </c>
      <c r="U10" s="9">
        <f>+(O10*$AD$3)/100</f>
        <v>629.8212641571678</v>
      </c>
    </row>
    <row r="11" spans="1:20" ht="12.75">
      <c r="A11" s="3">
        <v>68</v>
      </c>
      <c r="B11" s="3" t="s">
        <v>7</v>
      </c>
      <c r="C11" t="s">
        <v>8</v>
      </c>
      <c r="D11" t="s">
        <v>128</v>
      </c>
      <c r="E11" t="s">
        <v>131</v>
      </c>
      <c r="F11" t="s">
        <v>140</v>
      </c>
      <c r="G11" s="4">
        <v>2127</v>
      </c>
      <c r="H11" s="4">
        <v>1636</v>
      </c>
      <c r="I11" s="4">
        <f t="shared" si="0"/>
        <v>491</v>
      </c>
      <c r="J11" s="6">
        <f t="shared" si="1"/>
        <v>23.0841560883874</v>
      </c>
      <c r="K11" s="6">
        <f t="shared" si="4"/>
        <v>30.012224938875303</v>
      </c>
      <c r="L11" s="4">
        <v>118</v>
      </c>
      <c r="M11" s="6">
        <f t="shared" si="2"/>
        <v>5.5477197931358715</v>
      </c>
      <c r="N11" s="5">
        <v>4.17</v>
      </c>
      <c r="O11" s="4">
        <v>12543</v>
      </c>
      <c r="P11" s="4">
        <v>9647</v>
      </c>
      <c r="Q11" s="4">
        <f t="shared" si="3"/>
        <v>2896</v>
      </c>
      <c r="R11" s="4">
        <v>695</v>
      </c>
      <c r="S11" s="5">
        <v>4.17</v>
      </c>
      <c r="T11" s="10"/>
    </row>
    <row r="12" spans="1:20" ht="12.75">
      <c r="A12" s="3">
        <v>77</v>
      </c>
      <c r="B12" s="3" t="s">
        <v>7</v>
      </c>
      <c r="C12" t="s">
        <v>9</v>
      </c>
      <c r="D12" t="s">
        <v>129</v>
      </c>
      <c r="E12" t="s">
        <v>130</v>
      </c>
      <c r="F12" t="s">
        <v>130</v>
      </c>
      <c r="G12" s="4">
        <v>95221</v>
      </c>
      <c r="H12" s="4">
        <v>78239</v>
      </c>
      <c r="I12" s="4">
        <f t="shared" si="0"/>
        <v>16982</v>
      </c>
      <c r="J12" s="6">
        <f t="shared" si="1"/>
        <v>17.834301257075644</v>
      </c>
      <c r="K12" s="6">
        <f t="shared" si="4"/>
        <v>21.705287644269482</v>
      </c>
      <c r="L12" s="4">
        <v>26697</v>
      </c>
      <c r="M12" s="6">
        <f t="shared" si="2"/>
        <v>28.036882620430365</v>
      </c>
      <c r="N12" s="5">
        <v>0.64</v>
      </c>
      <c r="O12" s="4">
        <v>39898</v>
      </c>
      <c r="P12" s="4">
        <v>32527</v>
      </c>
      <c r="Q12" s="4">
        <f t="shared" si="3"/>
        <v>7371</v>
      </c>
      <c r="R12" s="4">
        <v>10946</v>
      </c>
      <c r="S12" s="5">
        <v>0.67</v>
      </c>
      <c r="T12" s="10"/>
    </row>
    <row r="13" spans="1:20" ht="12.75">
      <c r="A13" s="3">
        <v>91</v>
      </c>
      <c r="B13" s="3" t="s">
        <v>10</v>
      </c>
      <c r="C13" t="s">
        <v>11</v>
      </c>
      <c r="D13" t="s">
        <v>128</v>
      </c>
      <c r="E13" t="s">
        <v>130</v>
      </c>
      <c r="F13" t="s">
        <v>130</v>
      </c>
      <c r="G13" s="4">
        <v>519448</v>
      </c>
      <c r="H13" s="4">
        <v>555111</v>
      </c>
      <c r="I13" s="4">
        <f t="shared" si="0"/>
        <v>-35663</v>
      </c>
      <c r="J13" s="6">
        <f t="shared" si="1"/>
        <v>-6.8655572838859715</v>
      </c>
      <c r="K13" s="6">
        <f t="shared" si="4"/>
        <v>-6.424480869591847</v>
      </c>
      <c r="L13" s="4">
        <v>89184</v>
      </c>
      <c r="M13" s="6">
        <f t="shared" si="2"/>
        <v>17.16899477907317</v>
      </c>
      <c r="N13" s="5">
        <v>-0.4</v>
      </c>
      <c r="O13" s="4">
        <v>37331</v>
      </c>
      <c r="P13" s="4">
        <v>39559</v>
      </c>
      <c r="Q13" s="4">
        <f t="shared" si="3"/>
        <v>-2228</v>
      </c>
      <c r="R13" s="4">
        <v>6032</v>
      </c>
      <c r="S13" s="5">
        <v>-0.37</v>
      </c>
      <c r="T13" s="10"/>
    </row>
    <row r="14" spans="1:20" ht="12.75">
      <c r="A14" s="3">
        <v>94</v>
      </c>
      <c r="B14" s="3" t="s">
        <v>10</v>
      </c>
      <c r="C14" t="s">
        <v>11</v>
      </c>
      <c r="D14" t="s">
        <v>128</v>
      </c>
      <c r="E14" t="s">
        <v>131</v>
      </c>
      <c r="F14" t="s">
        <v>141</v>
      </c>
      <c r="G14" s="4">
        <v>1846</v>
      </c>
      <c r="H14" s="4">
        <v>1786</v>
      </c>
      <c r="I14" s="4">
        <f t="shared" si="0"/>
        <v>60</v>
      </c>
      <c r="J14" s="6">
        <f t="shared" si="1"/>
        <v>3.2502708559046587</v>
      </c>
      <c r="K14" s="6">
        <f t="shared" si="4"/>
        <v>3.3594624860022395</v>
      </c>
      <c r="L14" s="4">
        <v>32</v>
      </c>
      <c r="M14" s="6">
        <f t="shared" si="2"/>
        <v>1.7334777898158178</v>
      </c>
      <c r="N14" s="5">
        <v>1.88</v>
      </c>
      <c r="O14" s="4">
        <v>7384</v>
      </c>
      <c r="P14" s="4">
        <v>7140</v>
      </c>
      <c r="Q14" s="4">
        <f t="shared" si="3"/>
        <v>244</v>
      </c>
      <c r="R14" s="4">
        <v>126</v>
      </c>
      <c r="S14" s="5">
        <v>1.93</v>
      </c>
      <c r="T14" s="10"/>
    </row>
    <row r="15" spans="1:20" ht="12.75">
      <c r="A15" s="3">
        <v>97</v>
      </c>
      <c r="B15" s="3" t="s">
        <v>10</v>
      </c>
      <c r="C15" t="s">
        <v>11</v>
      </c>
      <c r="D15" t="s">
        <v>128</v>
      </c>
      <c r="E15" t="s">
        <v>131</v>
      </c>
      <c r="F15" t="s">
        <v>140</v>
      </c>
      <c r="G15" s="4">
        <v>2252</v>
      </c>
      <c r="H15" s="4">
        <v>1832</v>
      </c>
      <c r="I15" s="4">
        <f t="shared" si="0"/>
        <v>420</v>
      </c>
      <c r="J15" s="6">
        <f t="shared" si="1"/>
        <v>18.650088809946713</v>
      </c>
      <c r="K15" s="6">
        <f t="shared" si="4"/>
        <v>22.925764192139738</v>
      </c>
      <c r="L15" s="4">
        <v>209</v>
      </c>
      <c r="M15" s="6">
        <f t="shared" si="2"/>
        <v>9.280639431616342</v>
      </c>
      <c r="N15" s="5">
        <v>2.02</v>
      </c>
      <c r="O15" s="4">
        <v>13281</v>
      </c>
      <c r="P15" s="4">
        <v>10803</v>
      </c>
      <c r="Q15" s="4">
        <f t="shared" si="3"/>
        <v>2478</v>
      </c>
      <c r="R15" s="4">
        <v>1230</v>
      </c>
      <c r="S15" s="5">
        <v>2.01</v>
      </c>
      <c r="T15" s="10"/>
    </row>
    <row r="16" spans="1:20" ht="12.75">
      <c r="A16" s="3">
        <v>113</v>
      </c>
      <c r="B16" s="3" t="s">
        <v>12</v>
      </c>
      <c r="C16" t="s">
        <v>13</v>
      </c>
      <c r="D16" t="s">
        <v>128</v>
      </c>
      <c r="E16" t="s">
        <v>130</v>
      </c>
      <c r="F16" t="s">
        <v>130</v>
      </c>
      <c r="G16" s="4">
        <v>538836</v>
      </c>
      <c r="H16" s="4">
        <v>486114</v>
      </c>
      <c r="I16" s="4">
        <f t="shared" si="0"/>
        <v>52722</v>
      </c>
      <c r="J16" s="6">
        <f t="shared" si="1"/>
        <v>9.784424203282631</v>
      </c>
      <c r="K16" s="6">
        <f t="shared" si="4"/>
        <v>10.845604117552673</v>
      </c>
      <c r="L16" s="4">
        <v>134368</v>
      </c>
      <c r="M16" s="6">
        <f t="shared" si="2"/>
        <v>24.93671543846365</v>
      </c>
      <c r="N16" s="5">
        <v>0.39</v>
      </c>
      <c r="O16" s="4">
        <v>38432</v>
      </c>
      <c r="P16" s="4">
        <v>34709</v>
      </c>
      <c r="Q16" s="4">
        <f t="shared" si="3"/>
        <v>3723</v>
      </c>
      <c r="R16" s="4">
        <v>9087</v>
      </c>
      <c r="S16" s="5">
        <v>0.41</v>
      </c>
      <c r="T16" s="10"/>
    </row>
    <row r="17" spans="1:20" ht="12.75">
      <c r="A17" s="3">
        <v>116</v>
      </c>
      <c r="B17" s="3" t="s">
        <v>12</v>
      </c>
      <c r="C17" t="s">
        <v>13</v>
      </c>
      <c r="D17" t="s">
        <v>128</v>
      </c>
      <c r="E17" t="s">
        <v>131</v>
      </c>
      <c r="F17" t="s">
        <v>141</v>
      </c>
      <c r="G17" s="4">
        <v>1511</v>
      </c>
      <c r="H17" s="4">
        <v>1451</v>
      </c>
      <c r="I17" s="4">
        <f t="shared" si="0"/>
        <v>60</v>
      </c>
      <c r="J17" s="6">
        <f t="shared" si="1"/>
        <v>3.9708802117802784</v>
      </c>
      <c r="K17" s="6">
        <f t="shared" si="4"/>
        <v>4.135079255685734</v>
      </c>
      <c r="L17" s="4">
        <v>36</v>
      </c>
      <c r="M17" s="6">
        <f t="shared" si="2"/>
        <v>2.382528127068167</v>
      </c>
      <c r="N17" s="5">
        <v>1.67</v>
      </c>
      <c r="O17" s="4">
        <v>6048</v>
      </c>
      <c r="P17" s="4">
        <v>5792</v>
      </c>
      <c r="Q17" s="4">
        <f t="shared" si="3"/>
        <v>256</v>
      </c>
      <c r="R17" s="4">
        <v>145</v>
      </c>
      <c r="S17" s="5">
        <v>1.76</v>
      </c>
      <c r="T17" s="10"/>
    </row>
    <row r="18" spans="1:20" ht="12.75">
      <c r="A18" s="3">
        <v>119</v>
      </c>
      <c r="B18" s="3" t="s">
        <v>12</v>
      </c>
      <c r="C18" t="s">
        <v>13</v>
      </c>
      <c r="D18" t="s">
        <v>128</v>
      </c>
      <c r="E18" t="s">
        <v>131</v>
      </c>
      <c r="F18" t="s">
        <v>140</v>
      </c>
      <c r="G18" s="4">
        <v>1732</v>
      </c>
      <c r="H18" s="4">
        <v>1488</v>
      </c>
      <c r="I18" s="4">
        <f t="shared" si="0"/>
        <v>244</v>
      </c>
      <c r="J18" s="6">
        <f t="shared" si="1"/>
        <v>14.087759815242496</v>
      </c>
      <c r="K18" s="6">
        <f t="shared" si="4"/>
        <v>16.397849462365592</v>
      </c>
      <c r="L18" s="4">
        <v>181</v>
      </c>
      <c r="M18" s="6">
        <f t="shared" si="2"/>
        <v>10.450346420323326</v>
      </c>
      <c r="N18" s="5">
        <v>1.35</v>
      </c>
      <c r="O18" s="4">
        <v>10225</v>
      </c>
      <c r="P18" s="4">
        <v>8773</v>
      </c>
      <c r="Q18" s="4">
        <f t="shared" si="3"/>
        <v>1452</v>
      </c>
      <c r="R18" s="4">
        <v>1066</v>
      </c>
      <c r="S18" s="5">
        <v>1.36</v>
      </c>
      <c r="T18" s="10"/>
    </row>
    <row r="19" spans="1:20" ht="12.75">
      <c r="A19" s="3">
        <v>128</v>
      </c>
      <c r="B19" s="3" t="s">
        <v>12</v>
      </c>
      <c r="C19" t="s">
        <v>14</v>
      </c>
      <c r="D19" t="s">
        <v>129</v>
      </c>
      <c r="E19" t="s">
        <v>130</v>
      </c>
      <c r="F19" t="s">
        <v>130</v>
      </c>
      <c r="G19" s="4">
        <v>57337</v>
      </c>
      <c r="H19" s="4">
        <v>49245</v>
      </c>
      <c r="I19" s="4">
        <f t="shared" si="0"/>
        <v>8092</v>
      </c>
      <c r="J19" s="6">
        <f t="shared" si="1"/>
        <v>14.113050909534856</v>
      </c>
      <c r="K19" s="6">
        <f t="shared" si="4"/>
        <v>16.432125088841506</v>
      </c>
      <c r="L19" s="4">
        <v>13168</v>
      </c>
      <c r="M19" s="6">
        <f t="shared" si="2"/>
        <v>22.965973106371106</v>
      </c>
      <c r="N19" s="5">
        <v>0.61</v>
      </c>
      <c r="O19" s="4">
        <v>23995</v>
      </c>
      <c r="P19" s="4">
        <v>20496</v>
      </c>
      <c r="Q19" s="4">
        <f t="shared" si="3"/>
        <v>3499</v>
      </c>
      <c r="R19" s="4">
        <v>5399</v>
      </c>
      <c r="S19" s="5">
        <v>0.65</v>
      </c>
      <c r="T19" s="10"/>
    </row>
    <row r="20" spans="1:20" ht="12.75">
      <c r="A20" s="3">
        <v>142</v>
      </c>
      <c r="B20" s="3" t="s">
        <v>15</v>
      </c>
      <c r="C20" t="s">
        <v>16</v>
      </c>
      <c r="D20" t="s">
        <v>128</v>
      </c>
      <c r="E20" t="s">
        <v>130</v>
      </c>
      <c r="F20" t="s">
        <v>130</v>
      </c>
      <c r="G20" s="4">
        <v>3235489</v>
      </c>
      <c r="H20" s="4">
        <v>2849566</v>
      </c>
      <c r="I20" s="4">
        <f t="shared" si="0"/>
        <v>385923</v>
      </c>
      <c r="J20" s="6">
        <f t="shared" si="1"/>
        <v>11.927810602972224</v>
      </c>
      <c r="K20" s="6">
        <f t="shared" si="4"/>
        <v>13.543220265822937</v>
      </c>
      <c r="L20" s="4">
        <v>487983</v>
      </c>
      <c r="M20" s="6">
        <f t="shared" si="2"/>
        <v>15.08220241206198</v>
      </c>
      <c r="N20" s="5">
        <v>0.79</v>
      </c>
      <c r="O20" s="4">
        <v>229746</v>
      </c>
      <c r="P20" s="4">
        <v>202517</v>
      </c>
      <c r="Q20" s="4">
        <f t="shared" si="3"/>
        <v>27229</v>
      </c>
      <c r="R20" s="4">
        <v>33002</v>
      </c>
      <c r="S20" s="5">
        <v>0.83</v>
      </c>
      <c r="T20" s="10"/>
    </row>
    <row r="21" spans="1:20" ht="12.75">
      <c r="A21" s="3">
        <v>145</v>
      </c>
      <c r="B21" s="3" t="s">
        <v>15</v>
      </c>
      <c r="C21" t="s">
        <v>16</v>
      </c>
      <c r="D21" t="s">
        <v>128</v>
      </c>
      <c r="E21" t="s">
        <v>131</v>
      </c>
      <c r="F21" t="s">
        <v>141</v>
      </c>
      <c r="G21" s="4">
        <v>5581</v>
      </c>
      <c r="H21" s="4">
        <v>6115</v>
      </c>
      <c r="I21" s="4">
        <f t="shared" si="0"/>
        <v>-534</v>
      </c>
      <c r="J21" s="6">
        <f t="shared" si="1"/>
        <v>-9.56817774592367</v>
      </c>
      <c r="K21" s="6">
        <f t="shared" si="4"/>
        <v>-8.732624693376941</v>
      </c>
      <c r="L21" s="4">
        <v>151</v>
      </c>
      <c r="M21" s="6">
        <f t="shared" si="2"/>
        <v>2.705608313922236</v>
      </c>
      <c r="N21" s="5">
        <v>-3.55</v>
      </c>
      <c r="O21" s="4">
        <v>22320</v>
      </c>
      <c r="P21" s="4">
        <v>24456</v>
      </c>
      <c r="Q21" s="4">
        <f t="shared" si="3"/>
        <v>-2136</v>
      </c>
      <c r="R21" s="4">
        <v>602</v>
      </c>
      <c r="S21" s="5">
        <v>-3.55</v>
      </c>
      <c r="T21" s="10"/>
    </row>
    <row r="22" spans="1:20" ht="12.75">
      <c r="A22" s="3">
        <v>148</v>
      </c>
      <c r="B22" s="3" t="s">
        <v>15</v>
      </c>
      <c r="C22" t="s">
        <v>16</v>
      </c>
      <c r="D22" t="s">
        <v>128</v>
      </c>
      <c r="E22" t="s">
        <v>131</v>
      </c>
      <c r="F22" t="s">
        <v>140</v>
      </c>
      <c r="G22" s="4">
        <v>6321</v>
      </c>
      <c r="H22" s="4">
        <v>6397</v>
      </c>
      <c r="I22" s="4">
        <f t="shared" si="0"/>
        <v>-76</v>
      </c>
      <c r="J22" s="6">
        <f t="shared" si="1"/>
        <v>-1.2023414016769498</v>
      </c>
      <c r="K22" s="6">
        <f t="shared" si="4"/>
        <v>-1.1880569016726592</v>
      </c>
      <c r="L22" s="4">
        <v>595</v>
      </c>
      <c r="M22" s="6">
        <f t="shared" si="2"/>
        <v>9.413067552602437</v>
      </c>
      <c r="N22" s="5">
        <v>-0.13</v>
      </c>
      <c r="O22" s="4">
        <v>37294</v>
      </c>
      <c r="P22" s="4">
        <v>37742</v>
      </c>
      <c r="Q22" s="4">
        <f t="shared" si="3"/>
        <v>-448</v>
      </c>
      <c r="R22" s="4">
        <v>3513</v>
      </c>
      <c r="S22" s="5">
        <v>-0.13</v>
      </c>
      <c r="T22" s="10"/>
    </row>
    <row r="23" spans="1:20" ht="12.75">
      <c r="A23" s="3">
        <v>157</v>
      </c>
      <c r="B23" s="3" t="s">
        <v>15</v>
      </c>
      <c r="C23" t="s">
        <v>17</v>
      </c>
      <c r="D23" t="s">
        <v>129</v>
      </c>
      <c r="E23" t="s">
        <v>130</v>
      </c>
      <c r="F23" t="s">
        <v>130</v>
      </c>
      <c r="G23" s="4">
        <v>241814</v>
      </c>
      <c r="H23" s="4">
        <v>254719</v>
      </c>
      <c r="I23" s="4">
        <f t="shared" si="0"/>
        <v>-12905</v>
      </c>
      <c r="J23" s="6">
        <f t="shared" si="1"/>
        <v>-5.336746424938175</v>
      </c>
      <c r="K23" s="6">
        <f t="shared" si="4"/>
        <v>-5.066367251755857</v>
      </c>
      <c r="L23" s="4">
        <v>141854</v>
      </c>
      <c r="M23" s="6">
        <f t="shared" si="2"/>
        <v>58.66244303472917</v>
      </c>
      <c r="N23" s="3"/>
      <c r="O23" s="4">
        <v>99668</v>
      </c>
      <c r="P23" s="4">
        <v>105241</v>
      </c>
      <c r="Q23" s="4">
        <f t="shared" si="3"/>
        <v>-5573</v>
      </c>
      <c r="R23" s="4">
        <v>58160</v>
      </c>
      <c r="S23" s="3"/>
      <c r="T23" s="10"/>
    </row>
    <row r="24" spans="1:20" ht="12.75">
      <c r="A24" s="3">
        <v>171</v>
      </c>
      <c r="B24" s="3" t="s">
        <v>18</v>
      </c>
      <c r="C24" t="s">
        <v>19</v>
      </c>
      <c r="D24" t="s">
        <v>128</v>
      </c>
      <c r="E24" t="s">
        <v>130</v>
      </c>
      <c r="F24" t="s">
        <v>130</v>
      </c>
      <c r="G24" s="4">
        <v>1445383</v>
      </c>
      <c r="H24" s="4">
        <v>1148472</v>
      </c>
      <c r="I24" s="4">
        <f t="shared" si="0"/>
        <v>296911</v>
      </c>
      <c r="J24" s="6">
        <f t="shared" si="1"/>
        <v>20.542029344471327</v>
      </c>
      <c r="K24" s="6">
        <f t="shared" si="4"/>
        <v>25.85269819377399</v>
      </c>
      <c r="L24" s="4">
        <v>103012</v>
      </c>
      <c r="M24" s="6">
        <f t="shared" si="2"/>
        <v>7.126969114760586</v>
      </c>
      <c r="N24" s="5">
        <v>2.88</v>
      </c>
      <c r="O24" s="4">
        <v>101370</v>
      </c>
      <c r="P24" s="4">
        <v>80194</v>
      </c>
      <c r="Q24" s="4">
        <f t="shared" si="3"/>
        <v>21176</v>
      </c>
      <c r="R24" s="4">
        <v>6967</v>
      </c>
      <c r="S24" s="5">
        <v>3.04</v>
      </c>
      <c r="T24" s="10"/>
    </row>
    <row r="25" spans="1:20" ht="12.75">
      <c r="A25" s="3">
        <v>174</v>
      </c>
      <c r="B25" s="3" t="s">
        <v>18</v>
      </c>
      <c r="C25" t="s">
        <v>19</v>
      </c>
      <c r="D25" t="s">
        <v>128</v>
      </c>
      <c r="E25" t="s">
        <v>131</v>
      </c>
      <c r="F25" t="s">
        <v>141</v>
      </c>
      <c r="G25" s="4">
        <v>3312</v>
      </c>
      <c r="H25" s="4">
        <v>3040</v>
      </c>
      <c r="I25" s="4">
        <f t="shared" si="0"/>
        <v>272</v>
      </c>
      <c r="J25" s="6">
        <f t="shared" si="1"/>
        <v>8.212560386473431</v>
      </c>
      <c r="K25" s="6">
        <f t="shared" si="4"/>
        <v>8.947368421052632</v>
      </c>
      <c r="L25" s="4">
        <v>59</v>
      </c>
      <c r="M25" s="6">
        <f t="shared" si="2"/>
        <v>1.7814009661835748</v>
      </c>
      <c r="N25" s="5">
        <v>4.57</v>
      </c>
      <c r="O25" s="4">
        <v>13248</v>
      </c>
      <c r="P25" s="4">
        <v>12160</v>
      </c>
      <c r="Q25" s="4">
        <f t="shared" si="3"/>
        <v>1088</v>
      </c>
      <c r="R25" s="4">
        <v>238</v>
      </c>
      <c r="S25" s="5">
        <v>4.57</v>
      </c>
      <c r="T25" s="10"/>
    </row>
    <row r="26" spans="1:20" ht="12.75">
      <c r="A26" s="3">
        <v>177</v>
      </c>
      <c r="B26" s="3" t="s">
        <v>18</v>
      </c>
      <c r="C26" t="s">
        <v>19</v>
      </c>
      <c r="D26" t="s">
        <v>128</v>
      </c>
      <c r="E26" t="s">
        <v>131</v>
      </c>
      <c r="F26" t="s">
        <v>140</v>
      </c>
      <c r="G26" s="4">
        <v>3874</v>
      </c>
      <c r="H26" s="4">
        <v>3187</v>
      </c>
      <c r="I26" s="4">
        <f t="shared" si="0"/>
        <v>687</v>
      </c>
      <c r="J26" s="6">
        <f t="shared" si="1"/>
        <v>17.73360867320599</v>
      </c>
      <c r="K26" s="6">
        <f t="shared" si="4"/>
        <v>21.556322560401632</v>
      </c>
      <c r="L26" s="4">
        <v>449</v>
      </c>
      <c r="M26" s="6">
        <f t="shared" si="2"/>
        <v>11.590087764584409</v>
      </c>
      <c r="N26" s="5">
        <v>1.53</v>
      </c>
      <c r="O26" s="4">
        <v>22863</v>
      </c>
      <c r="P26" s="4">
        <v>18815</v>
      </c>
      <c r="Q26" s="4">
        <f t="shared" si="3"/>
        <v>4048</v>
      </c>
      <c r="R26" s="4">
        <v>2649</v>
      </c>
      <c r="S26" s="5">
        <v>1.53</v>
      </c>
      <c r="T26" s="10"/>
    </row>
    <row r="27" spans="1:21" ht="12.75">
      <c r="A27" s="3">
        <v>193</v>
      </c>
      <c r="B27" s="3" t="s">
        <v>18</v>
      </c>
      <c r="C27" t="s">
        <v>20</v>
      </c>
      <c r="D27" t="s">
        <v>128</v>
      </c>
      <c r="E27" t="s">
        <v>130</v>
      </c>
      <c r="F27" t="s">
        <v>130</v>
      </c>
      <c r="G27" s="4">
        <v>427648</v>
      </c>
      <c r="H27" s="4">
        <v>444917</v>
      </c>
      <c r="I27" s="4">
        <f t="shared" si="0"/>
        <v>-17269</v>
      </c>
      <c r="J27" s="6">
        <f t="shared" si="1"/>
        <v>-4.03813416641724</v>
      </c>
      <c r="K27" s="6">
        <f t="shared" si="4"/>
        <v>-3.8813981034664895</v>
      </c>
      <c r="L27" s="7" t="s">
        <v>145</v>
      </c>
      <c r="M27" s="6" t="e">
        <f t="shared" si="2"/>
        <v>#VALUE!</v>
      </c>
      <c r="N27" s="3"/>
      <c r="O27" s="4">
        <v>29861</v>
      </c>
      <c r="P27" s="4">
        <v>31018</v>
      </c>
      <c r="Q27" s="4">
        <f t="shared" si="3"/>
        <v>-1157</v>
      </c>
      <c r="R27" s="7" t="s">
        <v>145</v>
      </c>
      <c r="S27" s="3"/>
      <c r="T27" s="9">
        <f>+(G27*$AD$3)/100</f>
        <v>35816.72925189954</v>
      </c>
      <c r="U27" s="9">
        <f>+(O27*$AD$3)/100</f>
        <v>2500.9431873666476</v>
      </c>
    </row>
    <row r="28" spans="1:21" ht="12.75">
      <c r="A28" s="3">
        <v>196</v>
      </c>
      <c r="B28" s="3" t="s">
        <v>18</v>
      </c>
      <c r="C28" t="s">
        <v>20</v>
      </c>
      <c r="D28" t="s">
        <v>128</v>
      </c>
      <c r="E28" t="s">
        <v>131</v>
      </c>
      <c r="F28" t="s">
        <v>141</v>
      </c>
      <c r="G28" s="4">
        <v>2187</v>
      </c>
      <c r="H28" s="4">
        <v>2414</v>
      </c>
      <c r="I28" s="4">
        <f t="shared" si="0"/>
        <v>-227</v>
      </c>
      <c r="J28" s="6">
        <f t="shared" si="1"/>
        <v>-10.379515317786922</v>
      </c>
      <c r="K28" s="6">
        <f t="shared" si="4"/>
        <v>-9.403479701739851</v>
      </c>
      <c r="L28" s="7" t="s">
        <v>145</v>
      </c>
      <c r="M28" s="6" t="e">
        <f t="shared" si="2"/>
        <v>#VALUE!</v>
      </c>
      <c r="N28" s="3"/>
      <c r="O28" s="4">
        <v>10384</v>
      </c>
      <c r="P28" s="4">
        <v>11668</v>
      </c>
      <c r="Q28" s="4">
        <f t="shared" si="3"/>
        <v>-1284</v>
      </c>
      <c r="R28" s="7" t="s">
        <v>145</v>
      </c>
      <c r="S28" s="3"/>
      <c r="T28" s="9">
        <f>+(G28*$AD$3)/100</f>
        <v>183.1674341371976</v>
      </c>
      <c r="U28" s="9">
        <f>+(O28*$AD$3)/100</f>
        <v>869.6893626340467</v>
      </c>
    </row>
    <row r="29" spans="1:20" ht="12.75">
      <c r="A29" s="3">
        <v>208</v>
      </c>
      <c r="B29" s="3" t="s">
        <v>18</v>
      </c>
      <c r="C29" t="s">
        <v>21</v>
      </c>
      <c r="D29" t="s">
        <v>129</v>
      </c>
      <c r="E29" t="s">
        <v>130</v>
      </c>
      <c r="F29" t="s">
        <v>130</v>
      </c>
      <c r="G29" s="4">
        <v>82463</v>
      </c>
      <c r="H29" s="4">
        <v>85929</v>
      </c>
      <c r="I29" s="4">
        <f t="shared" si="0"/>
        <v>-3466</v>
      </c>
      <c r="J29" s="6">
        <f t="shared" si="1"/>
        <v>-4.203097146599081</v>
      </c>
      <c r="K29" s="6">
        <f t="shared" si="4"/>
        <v>-4.033562592372773</v>
      </c>
      <c r="L29" s="4">
        <v>7630</v>
      </c>
      <c r="M29" s="6">
        <f t="shared" si="2"/>
        <v>9.252634514873337</v>
      </c>
      <c r="N29" s="5">
        <v>-0.45</v>
      </c>
      <c r="O29" s="4">
        <v>34345</v>
      </c>
      <c r="P29" s="4">
        <v>35823</v>
      </c>
      <c r="Q29" s="4">
        <f t="shared" si="3"/>
        <v>-1478</v>
      </c>
      <c r="R29" s="4">
        <v>3128</v>
      </c>
      <c r="S29" s="5">
        <v>-0.47</v>
      </c>
      <c r="T29" s="10"/>
    </row>
    <row r="30" spans="1:20" ht="12.75">
      <c r="A30" s="3">
        <v>216</v>
      </c>
      <c r="B30" s="3" t="s">
        <v>22</v>
      </c>
      <c r="C30" t="s">
        <v>23</v>
      </c>
      <c r="D30" t="s">
        <v>129</v>
      </c>
      <c r="E30" t="s">
        <v>130</v>
      </c>
      <c r="F30" t="s">
        <v>130</v>
      </c>
      <c r="G30" s="4">
        <v>231187</v>
      </c>
      <c r="H30" s="4">
        <v>154682</v>
      </c>
      <c r="I30" s="4">
        <f t="shared" si="0"/>
        <v>76505</v>
      </c>
      <c r="J30" s="6">
        <f t="shared" si="1"/>
        <v>33.092258647761334</v>
      </c>
      <c r="K30" s="6">
        <f t="shared" si="4"/>
        <v>49.45953633906983</v>
      </c>
      <c r="L30" s="4">
        <v>105151</v>
      </c>
      <c r="M30" s="6">
        <f t="shared" si="2"/>
        <v>45.48309377257372</v>
      </c>
      <c r="N30" s="5">
        <v>0.73</v>
      </c>
      <c r="O30" s="4">
        <v>95284</v>
      </c>
      <c r="P30" s="4">
        <v>63722</v>
      </c>
      <c r="Q30" s="4">
        <f t="shared" si="3"/>
        <v>31562</v>
      </c>
      <c r="R30" s="4">
        <v>43112</v>
      </c>
      <c r="S30" s="5">
        <v>0.73</v>
      </c>
      <c r="T30" s="10"/>
    </row>
    <row r="31" spans="1:20" ht="12.75">
      <c r="A31" s="3">
        <v>230</v>
      </c>
      <c r="B31" s="3" t="s">
        <v>24</v>
      </c>
      <c r="C31" t="s">
        <v>25</v>
      </c>
      <c r="D31" t="s">
        <v>128</v>
      </c>
      <c r="E31" t="s">
        <v>130</v>
      </c>
      <c r="F31" t="s">
        <v>130</v>
      </c>
      <c r="G31" s="4">
        <v>513587</v>
      </c>
      <c r="H31" s="4">
        <v>453369</v>
      </c>
      <c r="I31" s="4">
        <f t="shared" si="0"/>
        <v>60218</v>
      </c>
      <c r="J31" s="6">
        <f t="shared" si="1"/>
        <v>11.7249852507949</v>
      </c>
      <c r="K31" s="6">
        <f t="shared" si="4"/>
        <v>13.28233734551767</v>
      </c>
      <c r="L31" s="4">
        <v>94430</v>
      </c>
      <c r="M31" s="6">
        <f t="shared" si="2"/>
        <v>18.386368813852375</v>
      </c>
      <c r="N31" s="5">
        <v>0.64</v>
      </c>
      <c r="O31" s="4">
        <v>36439</v>
      </c>
      <c r="P31" s="4">
        <v>32204</v>
      </c>
      <c r="Q31" s="4">
        <f t="shared" si="3"/>
        <v>4235</v>
      </c>
      <c r="R31" s="4">
        <v>6386</v>
      </c>
      <c r="S31" s="5">
        <v>0.66</v>
      </c>
      <c r="T31" s="10"/>
    </row>
    <row r="32" spans="1:20" ht="12.75">
      <c r="A32" s="3">
        <v>233</v>
      </c>
      <c r="B32" s="3" t="s">
        <v>24</v>
      </c>
      <c r="C32" t="s">
        <v>25</v>
      </c>
      <c r="D32" t="s">
        <v>128</v>
      </c>
      <c r="E32" t="s">
        <v>131</v>
      </c>
      <c r="F32" t="s">
        <v>141</v>
      </c>
      <c r="G32" s="4">
        <v>1834</v>
      </c>
      <c r="H32" s="4">
        <v>1470</v>
      </c>
      <c r="I32" s="4">
        <f t="shared" si="0"/>
        <v>364</v>
      </c>
      <c r="J32" s="6">
        <f t="shared" si="1"/>
        <v>19.84732824427481</v>
      </c>
      <c r="K32" s="6">
        <f t="shared" si="4"/>
        <v>24.761904761904763</v>
      </c>
      <c r="L32" s="4">
        <v>63</v>
      </c>
      <c r="M32" s="6">
        <f t="shared" si="2"/>
        <v>3.435114503816794</v>
      </c>
      <c r="N32" s="5">
        <v>5.76</v>
      </c>
      <c r="O32" s="4">
        <v>7336</v>
      </c>
      <c r="P32" s="4">
        <v>5884</v>
      </c>
      <c r="Q32" s="4">
        <f t="shared" si="3"/>
        <v>1452</v>
      </c>
      <c r="R32" s="4">
        <v>253</v>
      </c>
      <c r="S32" s="5">
        <v>5.75</v>
      </c>
      <c r="T32" s="10"/>
    </row>
    <row r="33" spans="1:20" ht="12.75">
      <c r="A33" s="3">
        <v>236</v>
      </c>
      <c r="B33" s="3" t="s">
        <v>24</v>
      </c>
      <c r="C33" t="s">
        <v>25</v>
      </c>
      <c r="D33" t="s">
        <v>128</v>
      </c>
      <c r="E33" t="s">
        <v>131</v>
      </c>
      <c r="F33" t="s">
        <v>140</v>
      </c>
      <c r="G33" s="4">
        <v>1877</v>
      </c>
      <c r="H33" s="4">
        <v>1452</v>
      </c>
      <c r="I33" s="4">
        <f t="shared" si="0"/>
        <v>425</v>
      </c>
      <c r="J33" s="6">
        <f t="shared" si="1"/>
        <v>22.64251465103889</v>
      </c>
      <c r="K33" s="6">
        <f t="shared" si="4"/>
        <v>29.269972451790633</v>
      </c>
      <c r="L33" s="4">
        <v>211</v>
      </c>
      <c r="M33" s="6">
        <f t="shared" si="2"/>
        <v>11.241342567927544</v>
      </c>
      <c r="N33" s="5">
        <v>2.01</v>
      </c>
      <c r="O33" s="4">
        <v>11068</v>
      </c>
      <c r="P33" s="4">
        <v>8567</v>
      </c>
      <c r="Q33" s="4">
        <f t="shared" si="3"/>
        <v>2501</v>
      </c>
      <c r="R33" s="4">
        <v>1247</v>
      </c>
      <c r="S33" s="5">
        <v>2.01</v>
      </c>
      <c r="T33" s="10"/>
    </row>
    <row r="34" spans="1:20" ht="12.75">
      <c r="A34" s="3">
        <v>245</v>
      </c>
      <c r="B34" s="3" t="s">
        <v>24</v>
      </c>
      <c r="C34" t="s">
        <v>26</v>
      </c>
      <c r="D34" t="s">
        <v>129</v>
      </c>
      <c r="E34" t="s">
        <v>130</v>
      </c>
      <c r="F34" t="s">
        <v>130</v>
      </c>
      <c r="G34" s="4">
        <v>4064</v>
      </c>
      <c r="H34" s="4">
        <v>21673</v>
      </c>
      <c r="I34" s="4">
        <f aca="true" t="shared" si="5" ref="I34:I65">+G34-H34</f>
        <v>-17609</v>
      </c>
      <c r="J34" s="6">
        <f aca="true" t="shared" si="6" ref="J34:J65">(+I34/G34)*100</f>
        <v>-433.29232283464563</v>
      </c>
      <c r="K34" s="6">
        <f t="shared" si="4"/>
        <v>-81.24855811378212</v>
      </c>
      <c r="L34" s="4">
        <v>2836</v>
      </c>
      <c r="M34" s="6">
        <f aca="true" t="shared" si="7" ref="M34:M65">+(L34/G34)*100</f>
        <v>69.78346456692913</v>
      </c>
      <c r="N34" s="3"/>
      <c r="O34" s="4">
        <v>1799</v>
      </c>
      <c r="P34" s="4">
        <v>9308</v>
      </c>
      <c r="Q34" s="4">
        <f aca="true" t="shared" si="8" ref="Q34:Q65">+O34-P34</f>
        <v>-7509</v>
      </c>
      <c r="R34" s="4">
        <v>1163</v>
      </c>
      <c r="S34" s="3"/>
      <c r="T34" s="10"/>
    </row>
    <row r="35" spans="1:20" ht="12.75">
      <c r="A35" s="3">
        <v>259</v>
      </c>
      <c r="B35" s="3" t="s">
        <v>27</v>
      </c>
      <c r="C35" t="s">
        <v>28</v>
      </c>
      <c r="D35" t="s">
        <v>128</v>
      </c>
      <c r="E35" t="s">
        <v>130</v>
      </c>
      <c r="F35" t="s">
        <v>130</v>
      </c>
      <c r="G35" s="4">
        <v>1538720</v>
      </c>
      <c r="H35" s="4">
        <v>1178984</v>
      </c>
      <c r="I35" s="4">
        <f t="shared" si="5"/>
        <v>359736</v>
      </c>
      <c r="J35" s="6">
        <f t="shared" si="6"/>
        <v>23.378912342726423</v>
      </c>
      <c r="K35" s="6">
        <f t="shared" si="4"/>
        <v>30.512373365541855</v>
      </c>
      <c r="L35" s="4">
        <v>381735</v>
      </c>
      <c r="M35" s="6">
        <f t="shared" si="7"/>
        <v>24.80860715399813</v>
      </c>
      <c r="N35" s="5">
        <v>0.94</v>
      </c>
      <c r="O35" s="4">
        <v>108251</v>
      </c>
      <c r="P35" s="4">
        <v>83069</v>
      </c>
      <c r="Q35" s="4">
        <f t="shared" si="8"/>
        <v>25182</v>
      </c>
      <c r="R35" s="4">
        <v>25817</v>
      </c>
      <c r="S35" s="5">
        <v>0.98</v>
      </c>
      <c r="T35" s="10"/>
    </row>
    <row r="36" spans="1:20" ht="12.75">
      <c r="A36" s="3">
        <v>262</v>
      </c>
      <c r="B36" s="3" t="s">
        <v>27</v>
      </c>
      <c r="C36" t="s">
        <v>28</v>
      </c>
      <c r="D36" t="s">
        <v>128</v>
      </c>
      <c r="E36" t="s">
        <v>131</v>
      </c>
      <c r="F36" t="s">
        <v>141</v>
      </c>
      <c r="G36" s="4">
        <v>3343</v>
      </c>
      <c r="H36" s="4">
        <v>4081</v>
      </c>
      <c r="I36" s="4">
        <f t="shared" si="5"/>
        <v>-738</v>
      </c>
      <c r="J36" s="6">
        <f t="shared" si="6"/>
        <v>-22.07597965898893</v>
      </c>
      <c r="K36" s="6">
        <f t="shared" si="4"/>
        <v>-18.083802989463365</v>
      </c>
      <c r="L36" s="4">
        <v>130</v>
      </c>
      <c r="M36" s="6">
        <f t="shared" si="7"/>
        <v>3.8887227041579417</v>
      </c>
      <c r="N36" s="5">
        <v>-5.68</v>
      </c>
      <c r="O36" s="4">
        <v>13372</v>
      </c>
      <c r="P36" s="4">
        <v>16328</v>
      </c>
      <c r="Q36" s="4">
        <f t="shared" si="8"/>
        <v>-2956</v>
      </c>
      <c r="R36" s="4">
        <v>520</v>
      </c>
      <c r="S36" s="5">
        <v>-5.68</v>
      </c>
      <c r="T36" s="10"/>
    </row>
    <row r="37" spans="1:20" ht="12.75">
      <c r="A37" s="3">
        <v>265</v>
      </c>
      <c r="B37" s="3" t="s">
        <v>27</v>
      </c>
      <c r="C37" t="s">
        <v>28</v>
      </c>
      <c r="D37" t="s">
        <v>128</v>
      </c>
      <c r="E37" t="s">
        <v>131</v>
      </c>
      <c r="F37" t="s">
        <v>140</v>
      </c>
      <c r="G37" s="4">
        <v>3744</v>
      </c>
      <c r="H37" s="4">
        <v>4343</v>
      </c>
      <c r="I37" s="4">
        <f t="shared" si="5"/>
        <v>-599</v>
      </c>
      <c r="J37" s="6">
        <f t="shared" si="6"/>
        <v>-15.998931623931622</v>
      </c>
      <c r="K37" s="6">
        <f t="shared" si="4"/>
        <v>-13.79230946350449</v>
      </c>
      <c r="L37" s="4">
        <v>343</v>
      </c>
      <c r="M37" s="6">
        <f t="shared" si="7"/>
        <v>9.161324786324785</v>
      </c>
      <c r="N37" s="5">
        <v>-1.75</v>
      </c>
      <c r="O37" s="4">
        <v>22084</v>
      </c>
      <c r="P37" s="4">
        <v>25624</v>
      </c>
      <c r="Q37" s="4">
        <f t="shared" si="8"/>
        <v>-3540</v>
      </c>
      <c r="R37" s="4">
        <v>2022</v>
      </c>
      <c r="S37" s="5">
        <v>-1.75</v>
      </c>
      <c r="T37" s="10"/>
    </row>
    <row r="38" spans="1:20" ht="12.75">
      <c r="A38" s="3">
        <v>274</v>
      </c>
      <c r="B38" s="3" t="s">
        <v>27</v>
      </c>
      <c r="C38" t="s">
        <v>29</v>
      </c>
      <c r="D38" t="s">
        <v>129</v>
      </c>
      <c r="E38" t="s">
        <v>130</v>
      </c>
      <c r="F38" t="s">
        <v>130</v>
      </c>
      <c r="G38" s="4">
        <v>104187</v>
      </c>
      <c r="H38" s="4">
        <v>60809</v>
      </c>
      <c r="I38" s="4">
        <f t="shared" si="5"/>
        <v>43378</v>
      </c>
      <c r="J38" s="6">
        <f t="shared" si="6"/>
        <v>41.63475289623466</v>
      </c>
      <c r="K38" s="6">
        <f t="shared" si="4"/>
        <v>71.33483530398462</v>
      </c>
      <c r="L38" s="4">
        <v>28562</v>
      </c>
      <c r="M38" s="6">
        <f t="shared" si="7"/>
        <v>27.414168754259165</v>
      </c>
      <c r="N38" s="5">
        <v>1.52</v>
      </c>
      <c r="O38" s="4">
        <v>43714</v>
      </c>
      <c r="P38" s="4">
        <v>25602</v>
      </c>
      <c r="Q38" s="4">
        <f t="shared" si="8"/>
        <v>18112</v>
      </c>
      <c r="R38" s="4">
        <v>11710</v>
      </c>
      <c r="S38" s="5">
        <v>1.55</v>
      </c>
      <c r="T38" s="10"/>
    </row>
    <row r="39" spans="1:20" ht="12.75">
      <c r="A39" s="3">
        <v>288</v>
      </c>
      <c r="B39" s="3" t="s">
        <v>30</v>
      </c>
      <c r="C39" t="s">
        <v>31</v>
      </c>
      <c r="D39" t="s">
        <v>128</v>
      </c>
      <c r="E39" t="s">
        <v>130</v>
      </c>
      <c r="F39" t="s">
        <v>130</v>
      </c>
      <c r="G39" s="4">
        <v>1697402</v>
      </c>
      <c r="H39" s="4">
        <v>1311604</v>
      </c>
      <c r="I39" s="4">
        <f t="shared" si="5"/>
        <v>385798</v>
      </c>
      <c r="J39" s="6">
        <f t="shared" si="6"/>
        <v>22.72873485479574</v>
      </c>
      <c r="K39" s="6">
        <f t="shared" si="4"/>
        <v>29.414213436372567</v>
      </c>
      <c r="L39" s="4">
        <v>259680</v>
      </c>
      <c r="M39" s="6">
        <f t="shared" si="7"/>
        <v>15.298674091346658</v>
      </c>
      <c r="N39" s="5">
        <v>1.49</v>
      </c>
      <c r="O39" s="4">
        <v>120202</v>
      </c>
      <c r="P39" s="4">
        <v>92780</v>
      </c>
      <c r="Q39" s="4">
        <f t="shared" si="8"/>
        <v>27422</v>
      </c>
      <c r="R39" s="4">
        <v>17562</v>
      </c>
      <c r="S39" s="5">
        <v>1.56</v>
      </c>
      <c r="T39" s="10"/>
    </row>
    <row r="40" spans="1:20" ht="12.75">
      <c r="A40" s="3">
        <v>291</v>
      </c>
      <c r="B40" s="3" t="s">
        <v>30</v>
      </c>
      <c r="C40" t="s">
        <v>31</v>
      </c>
      <c r="D40" t="s">
        <v>128</v>
      </c>
      <c r="E40" t="s">
        <v>131</v>
      </c>
      <c r="F40" t="s">
        <v>141</v>
      </c>
      <c r="G40" s="4">
        <v>3393</v>
      </c>
      <c r="H40" s="4">
        <v>3058</v>
      </c>
      <c r="I40" s="4">
        <f t="shared" si="5"/>
        <v>335</v>
      </c>
      <c r="J40" s="6">
        <f t="shared" si="6"/>
        <v>9.87326849395815</v>
      </c>
      <c r="K40" s="6">
        <f t="shared" si="4"/>
        <v>10.954872465663833</v>
      </c>
      <c r="L40" s="4">
        <v>92</v>
      </c>
      <c r="M40" s="6">
        <f t="shared" si="7"/>
        <v>2.7114647804302976</v>
      </c>
      <c r="N40" s="5">
        <v>3.63</v>
      </c>
      <c r="O40" s="4">
        <v>13572</v>
      </c>
      <c r="P40" s="4">
        <v>12236</v>
      </c>
      <c r="Q40" s="4">
        <f t="shared" si="8"/>
        <v>1336</v>
      </c>
      <c r="R40" s="4">
        <v>370</v>
      </c>
      <c r="S40" s="5">
        <v>3.62</v>
      </c>
      <c r="T40" s="10"/>
    </row>
    <row r="41" spans="1:20" ht="12.75">
      <c r="A41" s="3">
        <v>294</v>
      </c>
      <c r="B41" s="3" t="s">
        <v>30</v>
      </c>
      <c r="C41" t="s">
        <v>31</v>
      </c>
      <c r="D41" t="s">
        <v>128</v>
      </c>
      <c r="E41" t="s">
        <v>131</v>
      </c>
      <c r="F41" t="s">
        <v>140</v>
      </c>
      <c r="G41" s="4">
        <v>4071</v>
      </c>
      <c r="H41" s="4">
        <v>3127</v>
      </c>
      <c r="I41" s="4">
        <f t="shared" si="5"/>
        <v>944</v>
      </c>
      <c r="J41" s="6">
        <f t="shared" si="6"/>
        <v>23.18840579710145</v>
      </c>
      <c r="K41" s="6">
        <f t="shared" si="4"/>
        <v>30.18867924528302</v>
      </c>
      <c r="L41" s="4">
        <v>572</v>
      </c>
      <c r="M41" s="6">
        <f t="shared" si="7"/>
        <v>14.0506018177352</v>
      </c>
      <c r="N41" s="5">
        <v>1.65</v>
      </c>
      <c r="O41" s="4">
        <v>24019</v>
      </c>
      <c r="P41" s="4">
        <v>18449</v>
      </c>
      <c r="Q41" s="4">
        <f t="shared" si="8"/>
        <v>5570</v>
      </c>
      <c r="R41" s="4">
        <v>3377</v>
      </c>
      <c r="S41" s="5">
        <v>1.65</v>
      </c>
      <c r="T41" s="10"/>
    </row>
    <row r="42" spans="1:20" ht="12.75">
      <c r="A42" s="3">
        <v>303</v>
      </c>
      <c r="B42" s="3" t="s">
        <v>30</v>
      </c>
      <c r="C42" t="s">
        <v>132</v>
      </c>
      <c r="D42" t="s">
        <v>129</v>
      </c>
      <c r="E42" t="s">
        <v>130</v>
      </c>
      <c r="F42" t="s">
        <v>130</v>
      </c>
      <c r="G42" s="4">
        <v>191677</v>
      </c>
      <c r="H42" s="4">
        <v>168991</v>
      </c>
      <c r="I42" s="4">
        <f t="shared" si="5"/>
        <v>22686</v>
      </c>
      <c r="J42" s="6">
        <f t="shared" si="6"/>
        <v>11.83553582328605</v>
      </c>
      <c r="K42" s="6">
        <f t="shared" si="4"/>
        <v>13.424383547052802</v>
      </c>
      <c r="L42" s="4">
        <v>33298</v>
      </c>
      <c r="M42" s="6">
        <f t="shared" si="7"/>
        <v>17.371932991438722</v>
      </c>
      <c r="N42" s="5">
        <v>0.68</v>
      </c>
      <c r="O42" s="4">
        <v>79354</v>
      </c>
      <c r="P42" s="4">
        <v>69987</v>
      </c>
      <c r="Q42" s="4">
        <f t="shared" si="8"/>
        <v>9367</v>
      </c>
      <c r="R42" s="4">
        <v>13652</v>
      </c>
      <c r="S42" s="5">
        <v>0.69</v>
      </c>
      <c r="T42" s="10"/>
    </row>
    <row r="43" spans="1:20" ht="12.75">
      <c r="A43" s="3">
        <v>317</v>
      </c>
      <c r="B43" s="3" t="s">
        <v>32</v>
      </c>
      <c r="C43" t="s">
        <v>33</v>
      </c>
      <c r="D43" t="s">
        <v>128</v>
      </c>
      <c r="E43" t="s">
        <v>130</v>
      </c>
      <c r="F43" t="s">
        <v>130</v>
      </c>
      <c r="G43" s="4">
        <v>336322</v>
      </c>
      <c r="H43" s="4">
        <v>262778</v>
      </c>
      <c r="I43" s="4">
        <f t="shared" si="5"/>
        <v>73544</v>
      </c>
      <c r="J43" s="6">
        <f t="shared" si="6"/>
        <v>21.867139229666808</v>
      </c>
      <c r="K43" s="6">
        <f t="shared" si="4"/>
        <v>27.987122209621813</v>
      </c>
      <c r="L43" s="4">
        <v>178635</v>
      </c>
      <c r="M43" s="6">
        <f t="shared" si="7"/>
        <v>53.114277388930844</v>
      </c>
      <c r="N43" s="5">
        <v>0.41</v>
      </c>
      <c r="O43" s="4">
        <v>23559</v>
      </c>
      <c r="P43" s="4">
        <v>18279</v>
      </c>
      <c r="Q43" s="4">
        <f t="shared" si="8"/>
        <v>5280</v>
      </c>
      <c r="R43" s="4">
        <v>12081</v>
      </c>
      <c r="S43" s="5">
        <v>0.44</v>
      </c>
      <c r="T43" s="10"/>
    </row>
    <row r="44" spans="1:20" ht="12.75">
      <c r="A44" s="3">
        <v>320</v>
      </c>
      <c r="B44" s="3" t="s">
        <v>32</v>
      </c>
      <c r="C44" t="s">
        <v>33</v>
      </c>
      <c r="D44" t="s">
        <v>128</v>
      </c>
      <c r="E44" t="s">
        <v>131</v>
      </c>
      <c r="F44" t="s">
        <v>141</v>
      </c>
      <c r="G44" s="4">
        <v>1174</v>
      </c>
      <c r="H44" s="4">
        <v>972</v>
      </c>
      <c r="I44" s="4">
        <f t="shared" si="5"/>
        <v>202</v>
      </c>
      <c r="J44" s="6">
        <f t="shared" si="6"/>
        <v>17.206132879045995</v>
      </c>
      <c r="K44" s="6">
        <f t="shared" si="4"/>
        <v>20.781893004115226</v>
      </c>
      <c r="L44" s="4">
        <v>48</v>
      </c>
      <c r="M44" s="6">
        <f t="shared" si="7"/>
        <v>4.088586030664395</v>
      </c>
      <c r="N44" s="5">
        <v>4.25</v>
      </c>
      <c r="O44" s="4">
        <v>4696</v>
      </c>
      <c r="P44" s="4">
        <v>3892</v>
      </c>
      <c r="Q44" s="4">
        <f t="shared" si="8"/>
        <v>804</v>
      </c>
      <c r="R44" s="4">
        <v>191</v>
      </c>
      <c r="S44" s="5">
        <v>4.25</v>
      </c>
      <c r="T44" s="10"/>
    </row>
    <row r="45" spans="1:20" ht="12.75">
      <c r="A45" s="3">
        <v>323</v>
      </c>
      <c r="B45" s="3" t="s">
        <v>32</v>
      </c>
      <c r="C45" t="s">
        <v>33</v>
      </c>
      <c r="D45" t="s">
        <v>128</v>
      </c>
      <c r="E45" t="s">
        <v>131</v>
      </c>
      <c r="F45" t="s">
        <v>140</v>
      </c>
      <c r="G45" s="4">
        <v>1506</v>
      </c>
      <c r="H45" s="4">
        <v>993</v>
      </c>
      <c r="I45" s="4">
        <f t="shared" si="5"/>
        <v>513</v>
      </c>
      <c r="J45" s="6">
        <f t="shared" si="6"/>
        <v>34.06374501992032</v>
      </c>
      <c r="K45" s="6">
        <f t="shared" si="4"/>
        <v>51.66163141993958</v>
      </c>
      <c r="L45" s="4">
        <v>247</v>
      </c>
      <c r="M45" s="6">
        <f t="shared" si="7"/>
        <v>16.40106241699867</v>
      </c>
      <c r="N45" s="5">
        <v>2.08</v>
      </c>
      <c r="O45" s="4">
        <v>8885</v>
      </c>
      <c r="P45" s="4">
        <v>5871</v>
      </c>
      <c r="Q45" s="4">
        <f t="shared" si="8"/>
        <v>3014</v>
      </c>
      <c r="R45" s="4">
        <v>1454</v>
      </c>
      <c r="S45" s="5">
        <v>2.07</v>
      </c>
      <c r="T45" s="10"/>
    </row>
    <row r="46" spans="1:21" ht="12.75">
      <c r="A46" s="3">
        <v>339</v>
      </c>
      <c r="B46" s="3" t="s">
        <v>32</v>
      </c>
      <c r="C46" t="s">
        <v>34</v>
      </c>
      <c r="D46" t="s">
        <v>128</v>
      </c>
      <c r="E46" t="s">
        <v>130</v>
      </c>
      <c r="F46" t="s">
        <v>130</v>
      </c>
      <c r="G46" s="4">
        <v>193162</v>
      </c>
      <c r="H46" s="4">
        <v>158374</v>
      </c>
      <c r="I46" s="4">
        <f t="shared" si="5"/>
        <v>34788</v>
      </c>
      <c r="J46" s="6">
        <f t="shared" si="6"/>
        <v>18.009753471179632</v>
      </c>
      <c r="K46" s="6">
        <f t="shared" si="4"/>
        <v>21.965726697563994</v>
      </c>
      <c r="L46" s="7" t="s">
        <v>145</v>
      </c>
      <c r="M46" s="6" t="e">
        <f t="shared" si="7"/>
        <v>#VALUE!</v>
      </c>
      <c r="N46" s="3"/>
      <c r="O46" s="4">
        <v>13513</v>
      </c>
      <c r="P46" s="4">
        <v>11061</v>
      </c>
      <c r="Q46" s="4">
        <f t="shared" si="8"/>
        <v>2452</v>
      </c>
      <c r="R46" s="7" t="s">
        <v>145</v>
      </c>
      <c r="S46" s="3"/>
      <c r="T46" s="9">
        <f>+(G46*$AD$3)/100</f>
        <v>16177.863700415804</v>
      </c>
      <c r="U46" s="9">
        <f>+(O46*$AD$3)/100</f>
        <v>1131.7519604462511</v>
      </c>
    </row>
    <row r="47" spans="1:21" ht="12.75">
      <c r="A47" s="3">
        <v>342</v>
      </c>
      <c r="B47" s="3" t="s">
        <v>32</v>
      </c>
      <c r="C47" t="s">
        <v>34</v>
      </c>
      <c r="D47" t="s">
        <v>128</v>
      </c>
      <c r="E47" t="s">
        <v>131</v>
      </c>
      <c r="F47" t="s">
        <v>141</v>
      </c>
      <c r="G47" s="4">
        <v>531</v>
      </c>
      <c r="H47" s="4">
        <v>380</v>
      </c>
      <c r="I47" s="4">
        <f t="shared" si="5"/>
        <v>151</v>
      </c>
      <c r="J47" s="6">
        <f t="shared" si="6"/>
        <v>28.436911487758948</v>
      </c>
      <c r="K47" s="6">
        <f t="shared" si="4"/>
        <v>39.73684210526316</v>
      </c>
      <c r="L47" s="7" t="s">
        <v>145</v>
      </c>
      <c r="M47" s="6" t="e">
        <f t="shared" si="7"/>
        <v>#VALUE!</v>
      </c>
      <c r="N47" s="3"/>
      <c r="O47" s="4">
        <v>5253</v>
      </c>
      <c r="P47" s="4">
        <v>3766</v>
      </c>
      <c r="Q47" s="4">
        <f t="shared" si="8"/>
        <v>1487</v>
      </c>
      <c r="R47" s="7" t="s">
        <v>145</v>
      </c>
      <c r="S47" s="3"/>
      <c r="T47" s="9">
        <f>+(G47*$AD$3)/100</f>
        <v>44.472751498331924</v>
      </c>
      <c r="U47" s="9">
        <f>+(O47*$AD$3)/100</f>
        <v>439.9536038055323</v>
      </c>
    </row>
    <row r="48" spans="1:20" ht="12.75">
      <c r="A48" s="3">
        <v>354</v>
      </c>
      <c r="B48" s="3" t="s">
        <v>32</v>
      </c>
      <c r="C48" t="s">
        <v>35</v>
      </c>
      <c r="D48" t="s">
        <v>129</v>
      </c>
      <c r="E48" t="s">
        <v>130</v>
      </c>
      <c r="F48" t="s">
        <v>130</v>
      </c>
      <c r="G48" s="4">
        <v>62242</v>
      </c>
      <c r="H48" s="4">
        <v>62942</v>
      </c>
      <c r="I48" s="4">
        <f t="shared" si="5"/>
        <v>-700</v>
      </c>
      <c r="J48" s="6">
        <f t="shared" si="6"/>
        <v>-1.1246425243404774</v>
      </c>
      <c r="K48" s="6">
        <f t="shared" si="4"/>
        <v>-1.1121349814114583</v>
      </c>
      <c r="L48" s="4">
        <v>22488</v>
      </c>
      <c r="M48" s="6">
        <f t="shared" si="7"/>
        <v>36.129944410526655</v>
      </c>
      <c r="N48" s="5">
        <v>-0.03</v>
      </c>
      <c r="O48" s="4">
        <v>26157</v>
      </c>
      <c r="P48" s="4">
        <v>26103</v>
      </c>
      <c r="Q48" s="4">
        <f t="shared" si="8"/>
        <v>54</v>
      </c>
      <c r="R48" s="4">
        <v>9220</v>
      </c>
      <c r="S48" s="5">
        <v>0.01</v>
      </c>
      <c r="T48" s="10"/>
    </row>
    <row r="49" spans="1:20" ht="12.75">
      <c r="A49" s="3">
        <v>368</v>
      </c>
      <c r="B49" s="3" t="s">
        <v>36</v>
      </c>
      <c r="C49" t="s">
        <v>37</v>
      </c>
      <c r="D49" t="s">
        <v>128</v>
      </c>
      <c r="E49" t="s">
        <v>130</v>
      </c>
      <c r="F49" t="s">
        <v>130</v>
      </c>
      <c r="G49" s="4">
        <v>597689</v>
      </c>
      <c r="H49" s="4">
        <v>500865</v>
      </c>
      <c r="I49" s="4">
        <f t="shared" si="5"/>
        <v>96824</v>
      </c>
      <c r="J49" s="6">
        <f t="shared" si="6"/>
        <v>16.199729290651156</v>
      </c>
      <c r="K49" s="6">
        <f t="shared" si="4"/>
        <v>19.331356752817623</v>
      </c>
      <c r="L49" s="4">
        <v>133825</v>
      </c>
      <c r="M49" s="6">
        <f t="shared" si="7"/>
        <v>22.39040705115871</v>
      </c>
      <c r="N49" s="5">
        <v>0.72</v>
      </c>
      <c r="O49" s="4">
        <v>42220</v>
      </c>
      <c r="P49" s="4">
        <v>35427</v>
      </c>
      <c r="Q49" s="4">
        <f t="shared" si="8"/>
        <v>6793</v>
      </c>
      <c r="R49" s="4">
        <v>9051</v>
      </c>
      <c r="S49" s="5">
        <v>0.75</v>
      </c>
      <c r="T49" s="10"/>
    </row>
    <row r="50" spans="1:20" ht="12.75">
      <c r="A50" s="3">
        <v>371</v>
      </c>
      <c r="B50" s="3" t="s">
        <v>36</v>
      </c>
      <c r="C50" t="s">
        <v>37</v>
      </c>
      <c r="D50" t="s">
        <v>128</v>
      </c>
      <c r="E50" t="s">
        <v>131</v>
      </c>
      <c r="F50" t="s">
        <v>141</v>
      </c>
      <c r="G50" s="4">
        <v>1861</v>
      </c>
      <c r="H50" s="4">
        <v>1683</v>
      </c>
      <c r="I50" s="4">
        <f t="shared" si="5"/>
        <v>178</v>
      </c>
      <c r="J50" s="6">
        <f t="shared" si="6"/>
        <v>9.564750134336379</v>
      </c>
      <c r="K50" s="6">
        <f t="shared" si="4"/>
        <v>10.57635175282234</v>
      </c>
      <c r="L50" s="4">
        <v>71</v>
      </c>
      <c r="M50" s="6">
        <f t="shared" si="7"/>
        <v>3.815153143471252</v>
      </c>
      <c r="N50" s="5">
        <v>2.52</v>
      </c>
      <c r="O50" s="4">
        <v>7444</v>
      </c>
      <c r="P50" s="4">
        <v>6740</v>
      </c>
      <c r="Q50" s="4">
        <f t="shared" si="8"/>
        <v>704</v>
      </c>
      <c r="R50" s="4">
        <v>283</v>
      </c>
      <c r="S50" s="5">
        <v>2.5</v>
      </c>
      <c r="T50" s="10"/>
    </row>
    <row r="51" spans="1:20" ht="12.75">
      <c r="A51" s="3">
        <v>374</v>
      </c>
      <c r="B51" s="3" t="s">
        <v>36</v>
      </c>
      <c r="C51" t="s">
        <v>37</v>
      </c>
      <c r="D51" t="s">
        <v>128</v>
      </c>
      <c r="E51" t="s">
        <v>131</v>
      </c>
      <c r="F51" t="s">
        <v>140</v>
      </c>
      <c r="G51" s="4">
        <v>1859</v>
      </c>
      <c r="H51" s="4">
        <v>1908</v>
      </c>
      <c r="I51" s="4">
        <f t="shared" si="5"/>
        <v>-49</v>
      </c>
      <c r="J51" s="6">
        <f t="shared" si="6"/>
        <v>-2.63582571274879</v>
      </c>
      <c r="K51" s="6">
        <f t="shared" si="4"/>
        <v>-2.5681341719077566</v>
      </c>
      <c r="L51" s="4">
        <v>162</v>
      </c>
      <c r="M51" s="6">
        <f t="shared" si="7"/>
        <v>8.714362560516406</v>
      </c>
      <c r="N51" s="5">
        <v>-0.31</v>
      </c>
      <c r="O51" s="4">
        <v>10968</v>
      </c>
      <c r="P51" s="4">
        <v>11263</v>
      </c>
      <c r="Q51" s="4">
        <f t="shared" si="8"/>
        <v>-295</v>
      </c>
      <c r="R51" s="4">
        <v>956</v>
      </c>
      <c r="S51" s="5">
        <v>-0.31</v>
      </c>
      <c r="T51" s="10"/>
    </row>
    <row r="52" spans="1:20" ht="12.75">
      <c r="A52" s="3">
        <v>383</v>
      </c>
      <c r="B52" s="3" t="s">
        <v>36</v>
      </c>
      <c r="C52" t="s">
        <v>38</v>
      </c>
      <c r="D52" t="s">
        <v>129</v>
      </c>
      <c r="E52" t="s">
        <v>130</v>
      </c>
      <c r="F52" t="s">
        <v>130</v>
      </c>
      <c r="G52" s="4">
        <v>88334</v>
      </c>
      <c r="H52" s="4">
        <v>63150</v>
      </c>
      <c r="I52" s="4">
        <f t="shared" si="5"/>
        <v>25184</v>
      </c>
      <c r="J52" s="6">
        <f t="shared" si="6"/>
        <v>28.50997350963389</v>
      </c>
      <c r="K52" s="6">
        <f t="shared" si="4"/>
        <v>39.87965162311956</v>
      </c>
      <c r="L52" s="4">
        <v>12123</v>
      </c>
      <c r="M52" s="6">
        <f t="shared" si="7"/>
        <v>13.724047365680258</v>
      </c>
      <c r="N52" s="5">
        <v>2.08</v>
      </c>
      <c r="O52" s="4">
        <v>36712</v>
      </c>
      <c r="P52" s="4">
        <v>26245</v>
      </c>
      <c r="Q52" s="4">
        <f t="shared" si="8"/>
        <v>10467</v>
      </c>
      <c r="R52" s="4">
        <v>4970</v>
      </c>
      <c r="S52" s="5">
        <v>2.11</v>
      </c>
      <c r="T52" s="10"/>
    </row>
    <row r="53" spans="1:20" ht="12.75">
      <c r="A53" s="3">
        <v>397</v>
      </c>
      <c r="B53" s="3" t="s">
        <v>118</v>
      </c>
      <c r="C53" t="s">
        <v>39</v>
      </c>
      <c r="D53" t="s">
        <v>128</v>
      </c>
      <c r="E53" t="s">
        <v>130</v>
      </c>
      <c r="F53" t="s">
        <v>130</v>
      </c>
      <c r="G53" s="4">
        <v>299594</v>
      </c>
      <c r="H53" s="4">
        <v>382248</v>
      </c>
      <c r="I53" s="4">
        <f t="shared" si="5"/>
        <v>-82654</v>
      </c>
      <c r="J53" s="6">
        <f t="shared" si="6"/>
        <v>-27.588670000066756</v>
      </c>
      <c r="K53" s="6">
        <f t="shared" si="4"/>
        <v>-21.623134718821287</v>
      </c>
      <c r="L53" s="4">
        <v>102038</v>
      </c>
      <c r="M53" s="6">
        <f t="shared" si="7"/>
        <v>34.05875952121872</v>
      </c>
      <c r="N53" s="5">
        <v>-0.81</v>
      </c>
      <c r="O53" s="4">
        <v>21203</v>
      </c>
      <c r="P53" s="4">
        <v>26712</v>
      </c>
      <c r="Q53" s="4">
        <f t="shared" si="8"/>
        <v>-5509</v>
      </c>
      <c r="R53" s="4">
        <v>6901</v>
      </c>
      <c r="S53" s="5">
        <v>-0.8</v>
      </c>
      <c r="T53" s="10"/>
    </row>
    <row r="54" spans="1:20" ht="12.75">
      <c r="A54" s="3">
        <v>400</v>
      </c>
      <c r="B54" s="3" t="s">
        <v>118</v>
      </c>
      <c r="C54" t="s">
        <v>39</v>
      </c>
      <c r="D54" t="s">
        <v>128</v>
      </c>
      <c r="E54" t="s">
        <v>131</v>
      </c>
      <c r="F54" t="s">
        <v>141</v>
      </c>
      <c r="G54" s="4">
        <v>1184</v>
      </c>
      <c r="H54" s="4">
        <v>968</v>
      </c>
      <c r="I54" s="4">
        <f t="shared" si="5"/>
        <v>216</v>
      </c>
      <c r="J54" s="6">
        <f t="shared" si="6"/>
        <v>18.243243243243242</v>
      </c>
      <c r="K54" s="6">
        <f t="shared" si="4"/>
        <v>22.31404958677686</v>
      </c>
      <c r="L54" s="4">
        <v>24</v>
      </c>
      <c r="M54" s="6">
        <f t="shared" si="7"/>
        <v>2.027027027027027</v>
      </c>
      <c r="N54" s="5">
        <v>8.86</v>
      </c>
      <c r="O54" s="4">
        <v>4736</v>
      </c>
      <c r="P54" s="4">
        <v>3872</v>
      </c>
      <c r="Q54" s="4">
        <f t="shared" si="8"/>
        <v>864</v>
      </c>
      <c r="R54" s="4">
        <v>97</v>
      </c>
      <c r="S54" s="5">
        <v>8.87</v>
      </c>
      <c r="T54" s="10"/>
    </row>
    <row r="55" spans="1:20" ht="12.75">
      <c r="A55" s="3">
        <v>403</v>
      </c>
      <c r="B55" s="3" t="s">
        <v>118</v>
      </c>
      <c r="C55" t="s">
        <v>39</v>
      </c>
      <c r="D55" t="s">
        <v>128</v>
      </c>
      <c r="E55" t="s">
        <v>131</v>
      </c>
      <c r="F55" t="s">
        <v>140</v>
      </c>
      <c r="G55" s="4">
        <v>901</v>
      </c>
      <c r="H55" s="4">
        <v>1018</v>
      </c>
      <c r="I55" s="4">
        <f t="shared" si="5"/>
        <v>-117</v>
      </c>
      <c r="J55" s="6">
        <f t="shared" si="6"/>
        <v>-12.985571587125417</v>
      </c>
      <c r="K55" s="6">
        <f t="shared" si="4"/>
        <v>-11.49312377210216</v>
      </c>
      <c r="L55" s="4">
        <v>131</v>
      </c>
      <c r="M55" s="6">
        <f t="shared" si="7"/>
        <v>14.539400665926749</v>
      </c>
      <c r="N55" s="5">
        <v>-0.89</v>
      </c>
      <c r="O55" s="4">
        <v>5310</v>
      </c>
      <c r="P55" s="4">
        <v>6000</v>
      </c>
      <c r="Q55" s="4">
        <f t="shared" si="8"/>
        <v>-690</v>
      </c>
      <c r="R55" s="4">
        <v>774</v>
      </c>
      <c r="S55" s="5">
        <v>-0.89</v>
      </c>
      <c r="T55" s="10"/>
    </row>
    <row r="56" spans="1:20" ht="12.75">
      <c r="A56" s="3">
        <v>412</v>
      </c>
      <c r="B56" s="3" t="s">
        <v>118</v>
      </c>
      <c r="C56" t="s">
        <v>86</v>
      </c>
      <c r="D56" t="s">
        <v>129</v>
      </c>
      <c r="E56" t="s">
        <v>130</v>
      </c>
      <c r="F56" t="s">
        <v>130</v>
      </c>
      <c r="G56" s="4">
        <v>43702</v>
      </c>
      <c r="H56" s="4">
        <v>53826</v>
      </c>
      <c r="I56" s="4">
        <f t="shared" si="5"/>
        <v>-10124</v>
      </c>
      <c r="J56" s="6">
        <f t="shared" si="6"/>
        <v>-23.165987826644088</v>
      </c>
      <c r="K56" s="6">
        <f t="shared" si="4"/>
        <v>-18.80875413369004</v>
      </c>
      <c r="L56" s="4">
        <v>13839</v>
      </c>
      <c r="M56" s="6">
        <f t="shared" si="7"/>
        <v>31.66674294082651</v>
      </c>
      <c r="N56" s="5">
        <v>-0.73</v>
      </c>
      <c r="O56" s="4">
        <v>18232</v>
      </c>
      <c r="P56" s="4">
        <v>22472</v>
      </c>
      <c r="Q56" s="4">
        <f t="shared" si="8"/>
        <v>-4240</v>
      </c>
      <c r="R56" s="4">
        <v>5674</v>
      </c>
      <c r="S56" s="3"/>
      <c r="T56" s="10"/>
    </row>
    <row r="57" spans="1:20" ht="12.75">
      <c r="A57" s="3">
        <v>426</v>
      </c>
      <c r="B57" s="3" t="s">
        <v>40</v>
      </c>
      <c r="C57" t="s">
        <v>41</v>
      </c>
      <c r="D57" t="s">
        <v>128</v>
      </c>
      <c r="E57" t="s">
        <v>130</v>
      </c>
      <c r="F57" t="s">
        <v>130</v>
      </c>
      <c r="G57" s="4">
        <v>753209</v>
      </c>
      <c r="H57" s="4">
        <v>723731</v>
      </c>
      <c r="I57" s="4">
        <f t="shared" si="5"/>
        <v>29478</v>
      </c>
      <c r="J57" s="6">
        <f t="shared" si="6"/>
        <v>3.9136547757660884</v>
      </c>
      <c r="K57" s="6">
        <f t="shared" si="4"/>
        <v>4.073060294501686</v>
      </c>
      <c r="L57" s="4">
        <v>171133</v>
      </c>
      <c r="M57" s="6">
        <f t="shared" si="7"/>
        <v>22.72051980260459</v>
      </c>
      <c r="N57" s="5">
        <v>0.17</v>
      </c>
      <c r="O57" s="4">
        <v>53527</v>
      </c>
      <c r="P57" s="4">
        <v>51488</v>
      </c>
      <c r="Q57" s="4">
        <f t="shared" si="8"/>
        <v>2039</v>
      </c>
      <c r="R57" s="4">
        <v>11574</v>
      </c>
      <c r="S57" s="5">
        <v>0.18</v>
      </c>
      <c r="T57" s="10"/>
    </row>
    <row r="58" spans="1:20" ht="12.75">
      <c r="A58" s="3">
        <v>429</v>
      </c>
      <c r="B58" s="3" t="s">
        <v>40</v>
      </c>
      <c r="C58" t="s">
        <v>41</v>
      </c>
      <c r="D58" t="s">
        <v>128</v>
      </c>
      <c r="E58" t="s">
        <v>131</v>
      </c>
      <c r="F58" t="s">
        <v>141</v>
      </c>
      <c r="G58" s="4">
        <v>1901</v>
      </c>
      <c r="H58" s="4">
        <v>1945</v>
      </c>
      <c r="I58" s="4">
        <f t="shared" si="5"/>
        <v>-44</v>
      </c>
      <c r="J58" s="6">
        <f t="shared" si="6"/>
        <v>-2.314571278274592</v>
      </c>
      <c r="K58" s="6">
        <f t="shared" si="4"/>
        <v>-2.2622107969151672</v>
      </c>
      <c r="L58" s="4">
        <v>86</v>
      </c>
      <c r="M58" s="6">
        <f t="shared" si="7"/>
        <v>4.523934771173066</v>
      </c>
      <c r="N58" s="5">
        <v>-0.51</v>
      </c>
      <c r="O58" s="4">
        <v>7604</v>
      </c>
      <c r="P58" s="4">
        <v>7776</v>
      </c>
      <c r="Q58" s="4">
        <f t="shared" si="8"/>
        <v>-172</v>
      </c>
      <c r="R58" s="4">
        <v>346</v>
      </c>
      <c r="S58" s="5">
        <v>-0.5</v>
      </c>
      <c r="T58" s="10"/>
    </row>
    <row r="59" spans="1:20" ht="12.75">
      <c r="A59" s="3">
        <v>432</v>
      </c>
      <c r="B59" s="3" t="s">
        <v>40</v>
      </c>
      <c r="C59" t="s">
        <v>41</v>
      </c>
      <c r="D59" t="s">
        <v>128</v>
      </c>
      <c r="E59" t="s">
        <v>131</v>
      </c>
      <c r="F59" t="s">
        <v>140</v>
      </c>
      <c r="G59" s="4">
        <v>2165</v>
      </c>
      <c r="H59" s="4">
        <v>2044</v>
      </c>
      <c r="I59" s="4">
        <f t="shared" si="5"/>
        <v>121</v>
      </c>
      <c r="J59" s="6">
        <f t="shared" si="6"/>
        <v>5.58891454965358</v>
      </c>
      <c r="K59" s="6">
        <f t="shared" si="4"/>
        <v>5.919765166340508</v>
      </c>
      <c r="L59" s="4">
        <v>259</v>
      </c>
      <c r="M59" s="6">
        <f t="shared" si="7"/>
        <v>11.963048498845266</v>
      </c>
      <c r="N59" s="5">
        <v>0.47</v>
      </c>
      <c r="O59" s="4">
        <v>12774</v>
      </c>
      <c r="P59" s="4">
        <v>12060</v>
      </c>
      <c r="Q59" s="4">
        <f t="shared" si="8"/>
        <v>714</v>
      </c>
      <c r="R59" s="4">
        <v>1036</v>
      </c>
      <c r="S59" s="5">
        <v>0.69</v>
      </c>
      <c r="T59" s="10"/>
    </row>
    <row r="60" spans="1:20" ht="14.25" customHeight="1">
      <c r="A60" s="3">
        <v>448</v>
      </c>
      <c r="B60" s="3" t="s">
        <v>42</v>
      </c>
      <c r="C60" t="s">
        <v>43</v>
      </c>
      <c r="D60" t="s">
        <v>128</v>
      </c>
      <c r="E60" t="s">
        <v>130</v>
      </c>
      <c r="F60" t="s">
        <v>130</v>
      </c>
      <c r="G60" s="4">
        <v>293470</v>
      </c>
      <c r="H60" s="4">
        <v>367930</v>
      </c>
      <c r="I60" s="4">
        <f t="shared" si="5"/>
        <v>-74460</v>
      </c>
      <c r="J60" s="6">
        <f t="shared" si="6"/>
        <v>-25.372269737962995</v>
      </c>
      <c r="K60" s="6">
        <f t="shared" si="4"/>
        <v>-20.23754518522545</v>
      </c>
      <c r="L60" s="4">
        <v>112736</v>
      </c>
      <c r="M60" s="6">
        <f t="shared" si="7"/>
        <v>38.41482945445872</v>
      </c>
      <c r="N60" s="5">
        <v>-0.66</v>
      </c>
      <c r="O60" s="4">
        <v>20932</v>
      </c>
      <c r="P60" s="4">
        <v>25925</v>
      </c>
      <c r="Q60" s="4">
        <f t="shared" si="8"/>
        <v>-4993</v>
      </c>
      <c r="R60" s="4">
        <v>7624</v>
      </c>
      <c r="S60" s="5">
        <v>-0.65</v>
      </c>
      <c r="T60" s="10"/>
    </row>
    <row r="61" spans="1:20" ht="12.75">
      <c r="A61" s="3">
        <v>451</v>
      </c>
      <c r="B61" s="3" t="s">
        <v>42</v>
      </c>
      <c r="C61" t="s">
        <v>43</v>
      </c>
      <c r="D61" t="s">
        <v>128</v>
      </c>
      <c r="E61" t="s">
        <v>131</v>
      </c>
      <c r="F61" t="s">
        <v>141</v>
      </c>
      <c r="G61" s="4">
        <v>1360</v>
      </c>
      <c r="H61" s="4">
        <v>1043</v>
      </c>
      <c r="I61" s="4">
        <f t="shared" si="5"/>
        <v>317</v>
      </c>
      <c r="J61" s="6">
        <f t="shared" si="6"/>
        <v>23.308823529411764</v>
      </c>
      <c r="K61" s="6">
        <f t="shared" si="4"/>
        <v>30.393096836049853</v>
      </c>
      <c r="L61" s="4">
        <v>24</v>
      </c>
      <c r="M61" s="6">
        <f t="shared" si="7"/>
        <v>1.7647058823529411</v>
      </c>
      <c r="N61" s="5">
        <v>13.42</v>
      </c>
      <c r="O61" s="4">
        <v>5400</v>
      </c>
      <c r="P61" s="4">
        <v>4172</v>
      </c>
      <c r="Q61" s="4">
        <f t="shared" si="8"/>
        <v>1228</v>
      </c>
      <c r="R61" s="4">
        <v>95</v>
      </c>
      <c r="S61" s="5">
        <v>13.38</v>
      </c>
      <c r="T61" s="10"/>
    </row>
    <row r="62" spans="1:20" ht="12.75">
      <c r="A62" s="3">
        <v>454</v>
      </c>
      <c r="B62" s="3" t="s">
        <v>42</v>
      </c>
      <c r="C62" t="s">
        <v>43</v>
      </c>
      <c r="D62" t="s">
        <v>128</v>
      </c>
      <c r="E62" t="s">
        <v>131</v>
      </c>
      <c r="F62" t="s">
        <v>140</v>
      </c>
      <c r="G62" s="4">
        <v>1585</v>
      </c>
      <c r="H62" s="4">
        <v>982</v>
      </c>
      <c r="I62" s="4">
        <f t="shared" si="5"/>
        <v>603</v>
      </c>
      <c r="J62" s="6">
        <f t="shared" si="6"/>
        <v>38.04416403785489</v>
      </c>
      <c r="K62" s="6">
        <f t="shared" si="4"/>
        <v>61.40529531568228</v>
      </c>
      <c r="L62" s="4">
        <v>167</v>
      </c>
      <c r="M62" s="6">
        <f t="shared" si="7"/>
        <v>10.53627760252366</v>
      </c>
      <c r="N62" s="5">
        <v>3.62</v>
      </c>
      <c r="O62" s="4">
        <v>9346</v>
      </c>
      <c r="P62" s="4">
        <v>5812</v>
      </c>
      <c r="Q62" s="4">
        <f t="shared" si="8"/>
        <v>3534</v>
      </c>
      <c r="R62" s="4">
        <v>985</v>
      </c>
      <c r="S62" s="5">
        <v>3.59</v>
      </c>
      <c r="T62" s="10"/>
    </row>
    <row r="63" spans="1:20" ht="12.75">
      <c r="A63" s="3">
        <v>463</v>
      </c>
      <c r="B63" s="3" t="s">
        <v>42</v>
      </c>
      <c r="C63" t="s">
        <v>85</v>
      </c>
      <c r="D63" t="s">
        <v>129</v>
      </c>
      <c r="E63" t="s">
        <v>130</v>
      </c>
      <c r="F63" t="s">
        <v>130</v>
      </c>
      <c r="G63" s="4">
        <v>52143</v>
      </c>
      <c r="H63" s="4">
        <v>50875</v>
      </c>
      <c r="I63" s="4">
        <f t="shared" si="5"/>
        <v>1268</v>
      </c>
      <c r="J63" s="6">
        <f t="shared" si="6"/>
        <v>2.4317741595228504</v>
      </c>
      <c r="K63" s="6">
        <f t="shared" si="4"/>
        <v>2.4923832923832925</v>
      </c>
      <c r="L63" s="4">
        <v>7521</v>
      </c>
      <c r="M63" s="6">
        <f t="shared" si="7"/>
        <v>14.423796099188769</v>
      </c>
      <c r="N63" s="5">
        <v>0.17</v>
      </c>
      <c r="O63" s="4">
        <v>22185</v>
      </c>
      <c r="P63" s="4">
        <v>21199</v>
      </c>
      <c r="Q63" s="4">
        <f t="shared" si="8"/>
        <v>986</v>
      </c>
      <c r="R63" s="4">
        <v>3084</v>
      </c>
      <c r="S63" s="5">
        <v>0.32</v>
      </c>
      <c r="T63" s="10"/>
    </row>
    <row r="64" spans="1:20" ht="12.75">
      <c r="A64" s="3">
        <v>471</v>
      </c>
      <c r="B64" s="3" t="s">
        <v>44</v>
      </c>
      <c r="C64" t="s">
        <v>45</v>
      </c>
      <c r="D64" t="s">
        <v>129</v>
      </c>
      <c r="E64" t="s">
        <v>130</v>
      </c>
      <c r="F64" t="s">
        <v>130</v>
      </c>
      <c r="G64" s="4">
        <v>47928</v>
      </c>
      <c r="H64" s="4">
        <v>37704</v>
      </c>
      <c r="I64" s="4">
        <f t="shared" si="5"/>
        <v>10224</v>
      </c>
      <c r="J64" s="6">
        <f t="shared" si="6"/>
        <v>21.331997996995494</v>
      </c>
      <c r="K64" s="6">
        <f t="shared" si="4"/>
        <v>27.116486314449396</v>
      </c>
      <c r="L64" s="4">
        <v>6934</v>
      </c>
      <c r="M64" s="6">
        <f t="shared" si="7"/>
        <v>14.467534635286263</v>
      </c>
      <c r="N64" s="5">
        <v>1.47</v>
      </c>
      <c r="O64" s="4">
        <v>20827</v>
      </c>
      <c r="P64" s="4">
        <v>15745</v>
      </c>
      <c r="Q64" s="4">
        <f t="shared" si="8"/>
        <v>5082</v>
      </c>
      <c r="R64" s="4">
        <v>2843</v>
      </c>
      <c r="S64" s="5">
        <v>1.79</v>
      </c>
      <c r="T64" s="10"/>
    </row>
    <row r="65" spans="1:20" ht="12.75">
      <c r="A65" s="3">
        <v>485</v>
      </c>
      <c r="B65" s="3" t="s">
        <v>46</v>
      </c>
      <c r="C65" t="s">
        <v>47</v>
      </c>
      <c r="D65" t="s">
        <v>128</v>
      </c>
      <c r="E65" t="s">
        <v>130</v>
      </c>
      <c r="F65" t="s">
        <v>130</v>
      </c>
      <c r="G65" s="4">
        <v>822178</v>
      </c>
      <c r="H65" s="4">
        <v>656020</v>
      </c>
      <c r="I65" s="4">
        <f t="shared" si="5"/>
        <v>166158</v>
      </c>
      <c r="J65" s="6">
        <f t="shared" si="6"/>
        <v>20.20949234837225</v>
      </c>
      <c r="K65" s="6">
        <f t="shared" si="4"/>
        <v>25.328191213682512</v>
      </c>
      <c r="L65" s="4">
        <v>171175</v>
      </c>
      <c r="M65" s="6">
        <f t="shared" si="7"/>
        <v>20.819700843369684</v>
      </c>
      <c r="N65" s="5">
        <v>0.97</v>
      </c>
      <c r="O65" s="4">
        <v>59398</v>
      </c>
      <c r="P65" s="4">
        <v>54787</v>
      </c>
      <c r="Q65" s="4">
        <f t="shared" si="8"/>
        <v>4611</v>
      </c>
      <c r="R65" s="4">
        <v>11577</v>
      </c>
      <c r="S65" s="5">
        <v>0.98</v>
      </c>
      <c r="T65" s="10"/>
    </row>
    <row r="66" spans="1:20" ht="12.75">
      <c r="A66" s="3">
        <v>488</v>
      </c>
      <c r="B66" s="3" t="s">
        <v>46</v>
      </c>
      <c r="C66" t="s">
        <v>47</v>
      </c>
      <c r="D66" t="s">
        <v>128</v>
      </c>
      <c r="E66" t="s">
        <v>131</v>
      </c>
      <c r="F66" t="s">
        <v>141</v>
      </c>
      <c r="G66" s="4">
        <v>1918</v>
      </c>
      <c r="H66" s="4">
        <v>1855</v>
      </c>
      <c r="I66" s="4">
        <f aca="true" t="shared" si="9" ref="I66:I97">+G66-H66</f>
        <v>63</v>
      </c>
      <c r="J66" s="6">
        <f aca="true" t="shared" si="10" ref="J66:J97">(+I66/G66)*100</f>
        <v>3.2846715328467155</v>
      </c>
      <c r="K66" s="6">
        <f t="shared" si="4"/>
        <v>3.3962264150943398</v>
      </c>
      <c r="L66" s="4">
        <v>59</v>
      </c>
      <c r="M66" s="6">
        <f aca="true" t="shared" si="11" ref="M66:M97">+(L66/G66)*100</f>
        <v>3.076120959332638</v>
      </c>
      <c r="N66" s="5">
        <v>1.07</v>
      </c>
      <c r="O66" s="4">
        <v>7828</v>
      </c>
      <c r="P66" s="4">
        <v>7668</v>
      </c>
      <c r="Q66" s="4">
        <f aca="true" t="shared" si="12" ref="Q66:Q97">+O66-P66</f>
        <v>160</v>
      </c>
      <c r="R66" s="4">
        <v>235</v>
      </c>
      <c r="S66" s="5">
        <v>1.07</v>
      </c>
      <c r="T66" s="10"/>
    </row>
    <row r="67" spans="1:20" ht="12.75">
      <c r="A67" s="3">
        <v>501</v>
      </c>
      <c r="B67" s="3" t="s">
        <v>48</v>
      </c>
      <c r="C67" t="s">
        <v>49</v>
      </c>
      <c r="D67" t="s">
        <v>129</v>
      </c>
      <c r="E67" t="s">
        <v>130</v>
      </c>
      <c r="F67" t="s">
        <v>130</v>
      </c>
      <c r="G67" s="4">
        <v>23099</v>
      </c>
      <c r="H67" s="4">
        <v>20072</v>
      </c>
      <c r="I67" s="4">
        <f t="shared" si="9"/>
        <v>3027</v>
      </c>
      <c r="J67" s="6">
        <f t="shared" si="10"/>
        <v>13.104463396683839</v>
      </c>
      <c r="K67" s="6">
        <f aca="true" t="shared" si="13" ref="K67:K130">+(I67/H67)*100</f>
        <v>15.080709445994419</v>
      </c>
      <c r="L67" s="4">
        <v>22039</v>
      </c>
      <c r="M67" s="6">
        <f t="shared" si="11"/>
        <v>95.41105675570371</v>
      </c>
      <c r="N67" s="5">
        <v>0.14</v>
      </c>
      <c r="O67" s="4">
        <v>10527</v>
      </c>
      <c r="P67" s="4">
        <v>8736</v>
      </c>
      <c r="Q67" s="4">
        <f t="shared" si="12"/>
        <v>1791</v>
      </c>
      <c r="R67" s="4">
        <v>9036</v>
      </c>
      <c r="S67" s="5">
        <v>0.2</v>
      </c>
      <c r="T67" s="10"/>
    </row>
    <row r="68" spans="1:21" ht="12.75">
      <c r="A68" s="3">
        <v>509</v>
      </c>
      <c r="B68" s="3" t="s">
        <v>48</v>
      </c>
      <c r="C68" t="s">
        <v>50</v>
      </c>
      <c r="D68" t="s">
        <v>129</v>
      </c>
      <c r="E68" t="s">
        <v>130</v>
      </c>
      <c r="F68" t="s">
        <v>130</v>
      </c>
      <c r="G68" s="4">
        <v>15011</v>
      </c>
      <c r="H68" s="4">
        <v>16609</v>
      </c>
      <c r="I68" s="4">
        <f t="shared" si="9"/>
        <v>-1598</v>
      </c>
      <c r="J68" s="6">
        <f t="shared" si="10"/>
        <v>-10.645526613816534</v>
      </c>
      <c r="K68" s="6">
        <f t="shared" si="13"/>
        <v>-9.621289662231321</v>
      </c>
      <c r="L68" s="7" t="s">
        <v>145</v>
      </c>
      <c r="M68" s="6" t="e">
        <f t="shared" si="11"/>
        <v>#VALUE!</v>
      </c>
      <c r="N68" s="3"/>
      <c r="O68" s="4">
        <v>6683</v>
      </c>
      <c r="P68" s="4">
        <v>7400</v>
      </c>
      <c r="Q68" s="4">
        <f t="shared" si="12"/>
        <v>-717</v>
      </c>
      <c r="R68" s="7" t="s">
        <v>145</v>
      </c>
      <c r="S68" s="3"/>
      <c r="T68" s="9">
        <f>+(G68*$AD$3)/100</f>
        <v>1257.213696311602</v>
      </c>
      <c r="U68" s="9">
        <f>+(O68*$AD$3)/100</f>
        <v>559.7201473886107</v>
      </c>
    </row>
    <row r="69" spans="1:20" ht="12.75">
      <c r="A69" s="3">
        <v>523</v>
      </c>
      <c r="B69" s="3" t="s">
        <v>51</v>
      </c>
      <c r="C69" t="s">
        <v>52</v>
      </c>
      <c r="D69" t="s">
        <v>128</v>
      </c>
      <c r="E69" t="s">
        <v>130</v>
      </c>
      <c r="F69" t="s">
        <v>130</v>
      </c>
      <c r="G69" s="4">
        <v>1031236</v>
      </c>
      <c r="H69" s="4">
        <v>718925</v>
      </c>
      <c r="I69" s="4">
        <f t="shared" si="9"/>
        <v>312311</v>
      </c>
      <c r="J69" s="6">
        <f t="shared" si="10"/>
        <v>30.285114173671207</v>
      </c>
      <c r="K69" s="6">
        <f t="shared" si="13"/>
        <v>43.44138818374657</v>
      </c>
      <c r="L69" s="4">
        <v>284207</v>
      </c>
      <c r="M69" s="6">
        <f t="shared" si="11"/>
        <v>27.559840812384362</v>
      </c>
      <c r="N69" s="5">
        <v>1.1</v>
      </c>
      <c r="O69" s="4">
        <v>73446</v>
      </c>
      <c r="P69" s="4">
        <v>50919</v>
      </c>
      <c r="Q69" s="4">
        <f t="shared" si="12"/>
        <v>22527</v>
      </c>
      <c r="R69" s="4">
        <v>19221</v>
      </c>
      <c r="S69" s="5">
        <v>1.17</v>
      </c>
      <c r="T69" s="10"/>
    </row>
    <row r="70" spans="1:20" ht="12.75">
      <c r="A70" s="3">
        <v>526</v>
      </c>
      <c r="B70" s="3" t="s">
        <v>51</v>
      </c>
      <c r="C70" t="s">
        <v>52</v>
      </c>
      <c r="D70" t="s">
        <v>128</v>
      </c>
      <c r="E70" t="s">
        <v>131</v>
      </c>
      <c r="F70" t="s">
        <v>141</v>
      </c>
      <c r="G70" s="4">
        <v>3029</v>
      </c>
      <c r="H70" s="4">
        <v>2092</v>
      </c>
      <c r="I70" s="4">
        <f t="shared" si="9"/>
        <v>937</v>
      </c>
      <c r="J70" s="6">
        <f t="shared" si="10"/>
        <v>30.93430174975239</v>
      </c>
      <c r="K70" s="6">
        <f t="shared" si="13"/>
        <v>44.78967495219885</v>
      </c>
      <c r="L70" s="4">
        <v>135</v>
      </c>
      <c r="M70" s="6">
        <f t="shared" si="11"/>
        <v>4.456916474083856</v>
      </c>
      <c r="N70" s="5">
        <v>6.95</v>
      </c>
      <c r="O70" s="4">
        <v>12120</v>
      </c>
      <c r="P70" s="4">
        <v>8372</v>
      </c>
      <c r="Q70" s="4">
        <f t="shared" si="12"/>
        <v>3748</v>
      </c>
      <c r="R70" s="4">
        <v>539</v>
      </c>
      <c r="S70" s="5">
        <v>6.95</v>
      </c>
      <c r="T70" s="10"/>
    </row>
    <row r="71" spans="1:20" ht="12.75">
      <c r="A71" s="3">
        <v>529</v>
      </c>
      <c r="B71" s="3" t="s">
        <v>51</v>
      </c>
      <c r="C71" t="s">
        <v>52</v>
      </c>
      <c r="D71" t="s">
        <v>128</v>
      </c>
      <c r="E71" t="s">
        <v>131</v>
      </c>
      <c r="F71" t="s">
        <v>140</v>
      </c>
      <c r="G71" s="4">
        <v>2915</v>
      </c>
      <c r="H71" s="4">
        <v>2153</v>
      </c>
      <c r="I71" s="4">
        <f t="shared" si="9"/>
        <v>762</v>
      </c>
      <c r="J71" s="6">
        <f t="shared" si="10"/>
        <v>26.140651801029158</v>
      </c>
      <c r="K71" s="6">
        <f t="shared" si="13"/>
        <v>35.392475615420345</v>
      </c>
      <c r="L71" s="4">
        <v>336</v>
      </c>
      <c r="M71" s="6">
        <f t="shared" si="11"/>
        <v>11.526586620926244</v>
      </c>
      <c r="N71" s="5">
        <v>2.27</v>
      </c>
      <c r="O71" s="4">
        <v>17199</v>
      </c>
      <c r="P71" s="4">
        <v>12709</v>
      </c>
      <c r="Q71" s="4">
        <f t="shared" si="12"/>
        <v>4490</v>
      </c>
      <c r="R71" s="4">
        <v>1982</v>
      </c>
      <c r="S71" s="5">
        <v>2.27</v>
      </c>
      <c r="T71" s="10"/>
    </row>
    <row r="72" spans="1:20" ht="12.75">
      <c r="A72" s="3">
        <v>538</v>
      </c>
      <c r="B72" s="3" t="s">
        <v>51</v>
      </c>
      <c r="C72" t="s">
        <v>84</v>
      </c>
      <c r="D72" t="s">
        <v>129</v>
      </c>
      <c r="E72" t="s">
        <v>130</v>
      </c>
      <c r="F72" t="s">
        <v>130</v>
      </c>
      <c r="G72" s="4">
        <v>91828</v>
      </c>
      <c r="H72" s="4">
        <v>109885</v>
      </c>
      <c r="I72" s="4">
        <f t="shared" si="9"/>
        <v>-18057</v>
      </c>
      <c r="J72" s="6">
        <f t="shared" si="10"/>
        <v>-19.663936925556474</v>
      </c>
      <c r="K72" s="6">
        <f t="shared" si="13"/>
        <v>-16.432634117486465</v>
      </c>
      <c r="L72" s="4">
        <v>12815</v>
      </c>
      <c r="M72" s="6">
        <f t="shared" si="11"/>
        <v>13.955438428366076</v>
      </c>
      <c r="N72" s="5">
        <v>-1.41</v>
      </c>
      <c r="O72" s="4">
        <v>38275</v>
      </c>
      <c r="P72" s="4">
        <v>45665</v>
      </c>
      <c r="Q72" s="4">
        <f t="shared" si="12"/>
        <v>-7390</v>
      </c>
      <c r="R72" s="4">
        <v>5254</v>
      </c>
      <c r="S72" s="5">
        <v>-1.41</v>
      </c>
      <c r="T72" s="10"/>
    </row>
    <row r="73" spans="1:20" ht="12.75">
      <c r="A73" s="3">
        <v>552</v>
      </c>
      <c r="B73" s="3" t="s">
        <v>53</v>
      </c>
      <c r="C73" t="s">
        <v>54</v>
      </c>
      <c r="D73" t="s">
        <v>128</v>
      </c>
      <c r="E73" t="s">
        <v>130</v>
      </c>
      <c r="F73" t="s">
        <v>130</v>
      </c>
      <c r="G73" s="4">
        <v>917379</v>
      </c>
      <c r="H73" s="4">
        <v>843569</v>
      </c>
      <c r="I73" s="4">
        <f t="shared" si="9"/>
        <v>73810</v>
      </c>
      <c r="J73" s="6">
        <f t="shared" si="10"/>
        <v>8.045747722587938</v>
      </c>
      <c r="K73" s="6">
        <f t="shared" si="13"/>
        <v>8.749728830718057</v>
      </c>
      <c r="L73" s="4">
        <v>43873</v>
      </c>
      <c r="M73" s="6">
        <f t="shared" si="11"/>
        <v>4.782429072389928</v>
      </c>
      <c r="N73" s="5">
        <v>1.68</v>
      </c>
      <c r="O73" s="4">
        <v>64787</v>
      </c>
      <c r="P73" s="4">
        <v>59412</v>
      </c>
      <c r="Q73" s="4">
        <f t="shared" si="12"/>
        <v>5375</v>
      </c>
      <c r="R73" s="4">
        <v>2967</v>
      </c>
      <c r="S73" s="5">
        <v>1.81</v>
      </c>
      <c r="T73" s="10"/>
    </row>
    <row r="74" spans="1:20" ht="12.75">
      <c r="A74" s="3">
        <v>555</v>
      </c>
      <c r="B74" s="3" t="s">
        <v>53</v>
      </c>
      <c r="C74" t="s">
        <v>54</v>
      </c>
      <c r="D74" t="s">
        <v>128</v>
      </c>
      <c r="E74" t="s">
        <v>131</v>
      </c>
      <c r="F74" t="s">
        <v>141</v>
      </c>
      <c r="G74" s="4">
        <v>2404</v>
      </c>
      <c r="H74" s="4">
        <v>2332</v>
      </c>
      <c r="I74" s="4">
        <f t="shared" si="9"/>
        <v>72</v>
      </c>
      <c r="J74" s="6">
        <f t="shared" si="10"/>
        <v>2.995008319467554</v>
      </c>
      <c r="K74" s="6">
        <f t="shared" si="13"/>
        <v>3.0874785591766725</v>
      </c>
      <c r="L74" s="4">
        <v>49</v>
      </c>
      <c r="M74" s="6">
        <f t="shared" si="11"/>
        <v>2.038269550748752</v>
      </c>
      <c r="N74" s="5">
        <v>1.45</v>
      </c>
      <c r="O74" s="4">
        <v>9616</v>
      </c>
      <c r="P74" s="4">
        <v>9332</v>
      </c>
      <c r="Q74" s="4">
        <f t="shared" si="12"/>
        <v>284</v>
      </c>
      <c r="R74" s="4">
        <v>198</v>
      </c>
      <c r="S74" s="5">
        <v>1.44</v>
      </c>
      <c r="T74" s="10"/>
    </row>
    <row r="75" spans="1:20" ht="12.75">
      <c r="A75" s="3">
        <v>558</v>
      </c>
      <c r="B75" s="3" t="s">
        <v>53</v>
      </c>
      <c r="C75" t="s">
        <v>54</v>
      </c>
      <c r="D75" t="s">
        <v>128</v>
      </c>
      <c r="E75" t="s">
        <v>131</v>
      </c>
      <c r="F75" t="s">
        <v>140</v>
      </c>
      <c r="G75" s="4">
        <v>2700</v>
      </c>
      <c r="H75" s="4">
        <v>2399</v>
      </c>
      <c r="I75" s="4">
        <f t="shared" si="9"/>
        <v>301</v>
      </c>
      <c r="J75" s="6">
        <f t="shared" si="10"/>
        <v>11.148148148148149</v>
      </c>
      <c r="K75" s="6">
        <f t="shared" si="13"/>
        <v>12.546894539391412</v>
      </c>
      <c r="L75" s="4">
        <v>52</v>
      </c>
      <c r="M75" s="6">
        <f t="shared" si="11"/>
        <v>1.925925925925926</v>
      </c>
      <c r="N75" s="5">
        <v>5.8</v>
      </c>
      <c r="O75" s="4">
        <v>15936</v>
      </c>
      <c r="P75" s="4">
        <v>14154</v>
      </c>
      <c r="Q75" s="4">
        <f t="shared" si="12"/>
        <v>1782</v>
      </c>
      <c r="R75" s="4">
        <v>307</v>
      </c>
      <c r="S75" s="5">
        <v>5.81</v>
      </c>
      <c r="T75" s="10"/>
    </row>
    <row r="76" spans="1:20" ht="12.75">
      <c r="A76" s="3">
        <v>567</v>
      </c>
      <c r="B76" s="3" t="s">
        <v>53</v>
      </c>
      <c r="C76" t="s">
        <v>55</v>
      </c>
      <c r="D76" t="s">
        <v>129</v>
      </c>
      <c r="E76" t="s">
        <v>130</v>
      </c>
      <c r="F76" t="s">
        <v>130</v>
      </c>
      <c r="G76" s="4">
        <v>87451</v>
      </c>
      <c r="H76" s="4">
        <v>68998</v>
      </c>
      <c r="I76" s="4">
        <f t="shared" si="9"/>
        <v>18453</v>
      </c>
      <c r="J76" s="6">
        <f t="shared" si="10"/>
        <v>21.100959394403723</v>
      </c>
      <c r="K76" s="6">
        <f t="shared" si="13"/>
        <v>26.74425345662193</v>
      </c>
      <c r="L76" s="4">
        <v>6028</v>
      </c>
      <c r="M76" s="6">
        <f t="shared" si="11"/>
        <v>6.8930029387885785</v>
      </c>
      <c r="N76" s="5">
        <v>3.06</v>
      </c>
      <c r="O76" s="4">
        <v>36682</v>
      </c>
      <c r="P76" s="4">
        <v>28746</v>
      </c>
      <c r="Q76" s="4">
        <f t="shared" si="12"/>
        <v>7936</v>
      </c>
      <c r="R76" s="4">
        <v>2471</v>
      </c>
      <c r="S76" s="5">
        <v>3.21</v>
      </c>
      <c r="T76" s="10"/>
    </row>
    <row r="77" spans="1:20" ht="12.75">
      <c r="A77" s="3">
        <v>581</v>
      </c>
      <c r="B77" s="3" t="s">
        <v>56</v>
      </c>
      <c r="C77" t="s">
        <v>57</v>
      </c>
      <c r="D77" t="s">
        <v>128</v>
      </c>
      <c r="E77" t="s">
        <v>130</v>
      </c>
      <c r="F77" t="s">
        <v>130</v>
      </c>
      <c r="G77" s="4">
        <v>377851</v>
      </c>
      <c r="H77" s="4">
        <v>411975</v>
      </c>
      <c r="I77" s="4">
        <f t="shared" si="9"/>
        <v>-34124</v>
      </c>
      <c r="J77" s="6">
        <f t="shared" si="10"/>
        <v>-9.031073094950127</v>
      </c>
      <c r="K77" s="6">
        <f t="shared" si="13"/>
        <v>-8.283026882699193</v>
      </c>
      <c r="L77" s="4">
        <v>86798</v>
      </c>
      <c r="M77" s="6">
        <f t="shared" si="11"/>
        <v>22.971488761443002</v>
      </c>
      <c r="N77" s="5">
        <v>-0.39</v>
      </c>
      <c r="O77" s="4">
        <v>26700</v>
      </c>
      <c r="P77" s="4">
        <v>29205</v>
      </c>
      <c r="Q77" s="4">
        <f t="shared" si="12"/>
        <v>-2505</v>
      </c>
      <c r="R77" s="4">
        <v>5870</v>
      </c>
      <c r="S77" s="5">
        <v>-0.43</v>
      </c>
      <c r="T77" s="10"/>
    </row>
    <row r="78" spans="1:20" ht="12.75">
      <c r="A78" s="3">
        <v>584</v>
      </c>
      <c r="B78" s="3" t="s">
        <v>56</v>
      </c>
      <c r="C78" t="s">
        <v>57</v>
      </c>
      <c r="D78" t="s">
        <v>128</v>
      </c>
      <c r="E78" t="s">
        <v>131</v>
      </c>
      <c r="F78" t="s">
        <v>141</v>
      </c>
      <c r="G78" s="4">
        <v>1156</v>
      </c>
      <c r="H78" s="4">
        <v>1172</v>
      </c>
      <c r="I78" s="4">
        <f t="shared" si="9"/>
        <v>-16</v>
      </c>
      <c r="J78" s="6">
        <f t="shared" si="10"/>
        <v>-1.384083044982699</v>
      </c>
      <c r="K78" s="6">
        <f t="shared" si="13"/>
        <v>-1.3651877133105803</v>
      </c>
      <c r="L78" s="4">
        <v>31</v>
      </c>
      <c r="M78" s="6">
        <f t="shared" si="11"/>
        <v>2.6816608996539792</v>
      </c>
      <c r="N78" s="5">
        <v>-0.5</v>
      </c>
      <c r="O78" s="4">
        <v>4628</v>
      </c>
      <c r="P78" s="4">
        <v>4688</v>
      </c>
      <c r="Q78" s="4">
        <f t="shared" si="12"/>
        <v>-60</v>
      </c>
      <c r="R78" s="4">
        <v>126</v>
      </c>
      <c r="S78" s="5">
        <v>-0.49</v>
      </c>
      <c r="T78" s="10"/>
    </row>
    <row r="79" spans="1:20" ht="12.75">
      <c r="A79" s="3">
        <v>587</v>
      </c>
      <c r="B79" s="3" t="s">
        <v>56</v>
      </c>
      <c r="C79" t="s">
        <v>57</v>
      </c>
      <c r="D79" t="s">
        <v>128</v>
      </c>
      <c r="E79" t="s">
        <v>131</v>
      </c>
      <c r="F79" t="s">
        <v>140</v>
      </c>
      <c r="G79" s="4">
        <v>1440</v>
      </c>
      <c r="H79" s="4">
        <v>1202</v>
      </c>
      <c r="I79" s="4">
        <f t="shared" si="9"/>
        <v>238</v>
      </c>
      <c r="J79" s="6">
        <f t="shared" si="10"/>
        <v>16.52777777777778</v>
      </c>
      <c r="K79" s="6">
        <f t="shared" si="13"/>
        <v>19.800332778702163</v>
      </c>
      <c r="L79" s="4">
        <v>285</v>
      </c>
      <c r="M79" s="6">
        <f t="shared" si="11"/>
        <v>19.791666666666664</v>
      </c>
      <c r="N79" s="5">
        <v>0.83</v>
      </c>
      <c r="O79" s="4">
        <v>8490</v>
      </c>
      <c r="P79" s="4">
        <v>7098</v>
      </c>
      <c r="Q79" s="4">
        <f t="shared" si="12"/>
        <v>1392</v>
      </c>
      <c r="R79" s="4">
        <v>1682</v>
      </c>
      <c r="S79" s="5">
        <v>0.83</v>
      </c>
      <c r="T79" s="10"/>
    </row>
    <row r="80" spans="1:20" ht="12.75">
      <c r="A80" s="3">
        <v>596</v>
      </c>
      <c r="B80" s="3" t="s">
        <v>56</v>
      </c>
      <c r="C80" t="s">
        <v>58</v>
      </c>
      <c r="D80" t="s">
        <v>129</v>
      </c>
      <c r="E80" t="s">
        <v>130</v>
      </c>
      <c r="F80" t="s">
        <v>130</v>
      </c>
      <c r="G80" s="4">
        <v>46410</v>
      </c>
      <c r="H80" s="4">
        <v>45304</v>
      </c>
      <c r="I80" s="4">
        <f t="shared" si="9"/>
        <v>1106</v>
      </c>
      <c r="J80" s="6">
        <f t="shared" si="10"/>
        <v>2.383107088989442</v>
      </c>
      <c r="K80" s="6">
        <f t="shared" si="13"/>
        <v>2.4412855377008653</v>
      </c>
      <c r="L80" s="4">
        <v>7255</v>
      </c>
      <c r="M80" s="6">
        <f t="shared" si="11"/>
        <v>15.632406808877397</v>
      </c>
      <c r="N80" s="5">
        <v>0.15</v>
      </c>
      <c r="O80" s="4">
        <v>19364</v>
      </c>
      <c r="P80" s="4">
        <v>18911</v>
      </c>
      <c r="Q80" s="4">
        <f t="shared" si="12"/>
        <v>453</v>
      </c>
      <c r="R80" s="4">
        <v>2975</v>
      </c>
      <c r="S80" s="5">
        <v>0.15</v>
      </c>
      <c r="T80" s="10"/>
    </row>
    <row r="81" spans="1:20" ht="12.75">
      <c r="A81" s="3">
        <v>610</v>
      </c>
      <c r="B81" s="3" t="s">
        <v>59</v>
      </c>
      <c r="C81" t="s">
        <v>60</v>
      </c>
      <c r="D81" t="s">
        <v>128</v>
      </c>
      <c r="E81" t="s">
        <v>130</v>
      </c>
      <c r="F81" t="s">
        <v>130</v>
      </c>
      <c r="G81" s="4">
        <v>1146224</v>
      </c>
      <c r="H81" s="4">
        <v>1088605</v>
      </c>
      <c r="I81" s="4">
        <f t="shared" si="9"/>
        <v>57619</v>
      </c>
      <c r="J81" s="6">
        <f t="shared" si="10"/>
        <v>5.026853389913315</v>
      </c>
      <c r="K81" s="6">
        <f t="shared" si="13"/>
        <v>5.292920756380873</v>
      </c>
      <c r="L81" s="4">
        <v>225711</v>
      </c>
      <c r="M81" s="6">
        <f t="shared" si="11"/>
        <v>19.691700749591703</v>
      </c>
      <c r="N81" s="5">
        <v>0.26</v>
      </c>
      <c r="O81" s="4">
        <v>80823</v>
      </c>
      <c r="P81" s="4">
        <v>76622</v>
      </c>
      <c r="Q81" s="4">
        <f t="shared" si="12"/>
        <v>4201</v>
      </c>
      <c r="R81" s="4">
        <v>15265</v>
      </c>
      <c r="S81" s="5">
        <v>0.28</v>
      </c>
      <c r="T81" s="10"/>
    </row>
    <row r="82" spans="1:20" ht="12.75">
      <c r="A82" s="3">
        <v>613</v>
      </c>
      <c r="B82" s="3" t="s">
        <v>59</v>
      </c>
      <c r="C82" t="s">
        <v>60</v>
      </c>
      <c r="D82" t="s">
        <v>128</v>
      </c>
      <c r="E82" t="s">
        <v>131</v>
      </c>
      <c r="F82" t="s">
        <v>141</v>
      </c>
      <c r="G82" s="4">
        <v>2380</v>
      </c>
      <c r="H82" s="4">
        <v>2352</v>
      </c>
      <c r="I82" s="4">
        <f t="shared" si="9"/>
        <v>28</v>
      </c>
      <c r="J82" s="6">
        <f t="shared" si="10"/>
        <v>1.1764705882352942</v>
      </c>
      <c r="K82" s="6">
        <f t="shared" si="13"/>
        <v>1.1904761904761905</v>
      </c>
      <c r="L82" s="4">
        <v>141</v>
      </c>
      <c r="M82" s="6">
        <f t="shared" si="11"/>
        <v>5.924369747899159</v>
      </c>
      <c r="N82" s="5">
        <v>0.2</v>
      </c>
      <c r="O82" s="4">
        <v>9520</v>
      </c>
      <c r="P82" s="4">
        <v>9404</v>
      </c>
      <c r="Q82" s="4">
        <f t="shared" si="12"/>
        <v>116</v>
      </c>
      <c r="R82" s="4">
        <v>564</v>
      </c>
      <c r="S82" s="5">
        <v>0.21</v>
      </c>
      <c r="T82" s="10"/>
    </row>
    <row r="83" spans="1:20" ht="12.75">
      <c r="A83" s="3">
        <v>616</v>
      </c>
      <c r="B83" s="3" t="s">
        <v>59</v>
      </c>
      <c r="C83" t="s">
        <v>60</v>
      </c>
      <c r="D83" t="s">
        <v>128</v>
      </c>
      <c r="E83" t="s">
        <v>131</v>
      </c>
      <c r="F83" t="s">
        <v>140</v>
      </c>
      <c r="G83" s="4">
        <v>2897</v>
      </c>
      <c r="H83" s="4">
        <v>2404</v>
      </c>
      <c r="I83" s="4">
        <f t="shared" si="9"/>
        <v>493</v>
      </c>
      <c r="J83" s="6">
        <f t="shared" si="10"/>
        <v>17.017604418363824</v>
      </c>
      <c r="K83" s="6">
        <f t="shared" si="13"/>
        <v>20.50748752079867</v>
      </c>
      <c r="L83" s="4">
        <v>577</v>
      </c>
      <c r="M83" s="6">
        <f t="shared" si="11"/>
        <v>19.917155678287884</v>
      </c>
      <c r="N83" s="5">
        <v>0.85</v>
      </c>
      <c r="O83" s="4">
        <v>17092</v>
      </c>
      <c r="P83" s="4">
        <v>14184</v>
      </c>
      <c r="Q83" s="4">
        <f t="shared" si="12"/>
        <v>2908</v>
      </c>
      <c r="R83" s="4">
        <v>3405</v>
      </c>
      <c r="S83" s="5">
        <v>0.85</v>
      </c>
      <c r="T83" s="10"/>
    </row>
    <row r="84" spans="1:20" ht="12.75">
      <c r="A84" s="3">
        <v>625</v>
      </c>
      <c r="B84" s="3" t="s">
        <v>59</v>
      </c>
      <c r="C84" t="s">
        <v>83</v>
      </c>
      <c r="D84" t="s">
        <v>129</v>
      </c>
      <c r="E84" t="s">
        <v>130</v>
      </c>
      <c r="F84" t="s">
        <v>130</v>
      </c>
      <c r="G84" s="4">
        <v>152274</v>
      </c>
      <c r="H84" s="4">
        <v>165162</v>
      </c>
      <c r="I84" s="4">
        <f t="shared" si="9"/>
        <v>-12888</v>
      </c>
      <c r="J84" s="6">
        <f t="shared" si="10"/>
        <v>-8.463690452736515</v>
      </c>
      <c r="K84" s="6">
        <f t="shared" si="13"/>
        <v>-7.803247720419951</v>
      </c>
      <c r="L84" s="4">
        <v>30492</v>
      </c>
      <c r="M84" s="6">
        <f t="shared" si="11"/>
        <v>20.02442964655818</v>
      </c>
      <c r="N84" s="5">
        <v>-0.42</v>
      </c>
      <c r="O84" s="4">
        <v>62900</v>
      </c>
      <c r="P84" s="4">
        <v>68252</v>
      </c>
      <c r="Q84" s="4">
        <f t="shared" si="12"/>
        <v>-5352</v>
      </c>
      <c r="R84" s="4">
        <v>12502</v>
      </c>
      <c r="S84" s="5">
        <v>-0.43</v>
      </c>
      <c r="T84" s="10"/>
    </row>
    <row r="85" spans="1:20" ht="12.75">
      <c r="A85" s="3">
        <v>639</v>
      </c>
      <c r="B85" s="3" t="s">
        <v>64</v>
      </c>
      <c r="C85" t="s">
        <v>61</v>
      </c>
      <c r="D85" t="s">
        <v>128</v>
      </c>
      <c r="E85" t="s">
        <v>130</v>
      </c>
      <c r="F85" t="s">
        <v>130</v>
      </c>
      <c r="G85" s="4">
        <v>1405420</v>
      </c>
      <c r="H85" s="4">
        <v>1047081</v>
      </c>
      <c r="I85" s="4">
        <f t="shared" si="9"/>
        <v>358339</v>
      </c>
      <c r="J85" s="6">
        <f t="shared" si="10"/>
        <v>25.496933301077256</v>
      </c>
      <c r="K85" s="6">
        <f t="shared" si="13"/>
        <v>34.222662812141564</v>
      </c>
      <c r="L85" s="4">
        <v>293973</v>
      </c>
      <c r="M85" s="6">
        <f t="shared" si="11"/>
        <v>20.917092399425083</v>
      </c>
      <c r="N85" s="5">
        <v>1.22</v>
      </c>
      <c r="O85" s="4">
        <v>99415</v>
      </c>
      <c r="P85" s="4">
        <v>74143</v>
      </c>
      <c r="Q85" s="4">
        <f t="shared" si="12"/>
        <v>25272</v>
      </c>
      <c r="R85" s="4">
        <v>19881</v>
      </c>
      <c r="S85" s="5">
        <v>1.27</v>
      </c>
      <c r="T85" s="10"/>
    </row>
    <row r="86" spans="1:20" ht="12.75">
      <c r="A86" s="3">
        <v>642</v>
      </c>
      <c r="B86" s="3" t="s">
        <v>64</v>
      </c>
      <c r="C86" t="s">
        <v>61</v>
      </c>
      <c r="D86" t="s">
        <v>128</v>
      </c>
      <c r="E86" t="s">
        <v>131</v>
      </c>
      <c r="F86" t="s">
        <v>141</v>
      </c>
      <c r="G86" s="4">
        <v>3241</v>
      </c>
      <c r="H86" s="4">
        <v>3221</v>
      </c>
      <c r="I86" s="4">
        <f t="shared" si="9"/>
        <v>20</v>
      </c>
      <c r="J86" s="6">
        <f t="shared" si="10"/>
        <v>0.617093489663684</v>
      </c>
      <c r="K86" s="6">
        <f t="shared" si="13"/>
        <v>0.6209251785159888</v>
      </c>
      <c r="L86" s="4">
        <v>126</v>
      </c>
      <c r="M86" s="6">
        <f t="shared" si="11"/>
        <v>3.8876889848812093</v>
      </c>
      <c r="N86" s="5">
        <v>0.16</v>
      </c>
      <c r="O86" s="4">
        <v>12964</v>
      </c>
      <c r="P86" s="4">
        <v>12880</v>
      </c>
      <c r="Q86" s="4">
        <f t="shared" si="12"/>
        <v>84</v>
      </c>
      <c r="R86" s="4">
        <v>505</v>
      </c>
      <c r="S86" s="5">
        <v>0.17</v>
      </c>
      <c r="T86" s="10"/>
    </row>
    <row r="87" spans="1:20" ht="12.75">
      <c r="A87" s="3">
        <v>645</v>
      </c>
      <c r="B87" s="3" t="s">
        <v>64</v>
      </c>
      <c r="C87" t="s">
        <v>61</v>
      </c>
      <c r="D87" t="s">
        <v>128</v>
      </c>
      <c r="E87" t="s">
        <v>131</v>
      </c>
      <c r="F87" t="s">
        <v>140</v>
      </c>
      <c r="G87" s="4">
        <v>3643</v>
      </c>
      <c r="H87" s="4">
        <v>3328</v>
      </c>
      <c r="I87" s="4">
        <f t="shared" si="9"/>
        <v>315</v>
      </c>
      <c r="J87" s="6">
        <f t="shared" si="10"/>
        <v>8.646719736480922</v>
      </c>
      <c r="K87" s="6">
        <f t="shared" si="13"/>
        <v>9.46514423076923</v>
      </c>
      <c r="L87" s="4">
        <v>328</v>
      </c>
      <c r="M87" s="6">
        <f t="shared" si="11"/>
        <v>9.003568487510293</v>
      </c>
      <c r="N87" s="5">
        <v>0.96</v>
      </c>
      <c r="O87" s="4">
        <v>21494</v>
      </c>
      <c r="P87" s="4">
        <v>19635</v>
      </c>
      <c r="Q87" s="4">
        <f t="shared" si="12"/>
        <v>1859</v>
      </c>
      <c r="R87" s="4">
        <v>1936</v>
      </c>
      <c r="S87" s="5">
        <v>0.96</v>
      </c>
      <c r="T87" s="10"/>
    </row>
    <row r="88" spans="1:20" ht="12.75">
      <c r="A88" s="3">
        <v>654</v>
      </c>
      <c r="B88" s="3" t="s">
        <v>64</v>
      </c>
      <c r="C88" t="s">
        <v>82</v>
      </c>
      <c r="D88" t="s">
        <v>129</v>
      </c>
      <c r="E88" t="s">
        <v>130</v>
      </c>
      <c r="F88" t="s">
        <v>130</v>
      </c>
      <c r="G88" s="4">
        <v>156706</v>
      </c>
      <c r="H88" s="4">
        <v>113951</v>
      </c>
      <c r="I88" s="4">
        <f t="shared" si="9"/>
        <v>42755</v>
      </c>
      <c r="J88" s="6">
        <f t="shared" si="10"/>
        <v>27.283575612931223</v>
      </c>
      <c r="K88" s="6">
        <f t="shared" si="13"/>
        <v>37.520513203043414</v>
      </c>
      <c r="L88" s="4">
        <v>23246</v>
      </c>
      <c r="M88" s="6">
        <f t="shared" si="11"/>
        <v>14.834148022411394</v>
      </c>
      <c r="N88" s="5">
        <v>1.84</v>
      </c>
      <c r="O88" s="4">
        <v>64794</v>
      </c>
      <c r="P88" s="4">
        <v>47144</v>
      </c>
      <c r="Q88" s="4">
        <f t="shared" si="12"/>
        <v>17650</v>
      </c>
      <c r="R88" s="4">
        <v>9531</v>
      </c>
      <c r="S88" s="5">
        <v>1.85</v>
      </c>
      <c r="T88" s="10"/>
    </row>
    <row r="89" spans="1:20" ht="12.75">
      <c r="A89" s="3">
        <v>668</v>
      </c>
      <c r="B89" s="3" t="s">
        <v>62</v>
      </c>
      <c r="C89" t="s">
        <v>63</v>
      </c>
      <c r="D89" t="s">
        <v>128</v>
      </c>
      <c r="E89" t="s">
        <v>130</v>
      </c>
      <c r="F89" t="s">
        <v>130</v>
      </c>
      <c r="G89" s="4">
        <v>489740</v>
      </c>
      <c r="H89" s="4">
        <v>440562</v>
      </c>
      <c r="I89" s="4">
        <f t="shared" si="9"/>
        <v>49178</v>
      </c>
      <c r="J89" s="6">
        <f t="shared" si="10"/>
        <v>10.041654755584597</v>
      </c>
      <c r="K89" s="6">
        <f t="shared" si="13"/>
        <v>11.16256054766412</v>
      </c>
      <c r="L89" s="4">
        <v>94354</v>
      </c>
      <c r="M89" s="6">
        <f t="shared" si="11"/>
        <v>19.26614121778903</v>
      </c>
      <c r="N89" s="5">
        <v>0.52</v>
      </c>
      <c r="O89" s="4">
        <v>34474</v>
      </c>
      <c r="P89" s="4">
        <v>30932</v>
      </c>
      <c r="Q89" s="4">
        <f t="shared" si="12"/>
        <v>3542</v>
      </c>
      <c r="R89" s="4">
        <v>6381</v>
      </c>
      <c r="S89" s="5">
        <v>0.56</v>
      </c>
      <c r="T89" s="10"/>
    </row>
    <row r="90" spans="1:20" ht="12.75">
      <c r="A90" s="3">
        <v>671</v>
      </c>
      <c r="B90" s="3" t="s">
        <v>62</v>
      </c>
      <c r="C90" t="s">
        <v>63</v>
      </c>
      <c r="D90" t="s">
        <v>128</v>
      </c>
      <c r="E90" t="s">
        <v>131</v>
      </c>
      <c r="F90" t="s">
        <v>141</v>
      </c>
      <c r="G90" s="4">
        <v>1108</v>
      </c>
      <c r="H90" s="4">
        <v>1086</v>
      </c>
      <c r="I90" s="4">
        <f t="shared" si="9"/>
        <v>22</v>
      </c>
      <c r="J90" s="6">
        <f t="shared" si="10"/>
        <v>1.9855595667870036</v>
      </c>
      <c r="K90" s="6">
        <f t="shared" si="13"/>
        <v>2.0257826887661143</v>
      </c>
      <c r="L90" s="4">
        <v>39</v>
      </c>
      <c r="M90" s="6">
        <f t="shared" si="11"/>
        <v>3.5198555956678703</v>
      </c>
      <c r="N90" s="5">
        <v>0.59</v>
      </c>
      <c r="O90" s="4">
        <v>4436</v>
      </c>
      <c r="P90" s="4">
        <v>4340</v>
      </c>
      <c r="Q90" s="4">
        <f t="shared" si="12"/>
        <v>96</v>
      </c>
      <c r="R90" s="4">
        <v>154</v>
      </c>
      <c r="S90" s="5">
        <v>0.61</v>
      </c>
      <c r="T90" s="10"/>
    </row>
    <row r="91" spans="1:20" ht="12.75">
      <c r="A91" s="3">
        <v>674</v>
      </c>
      <c r="B91" s="3" t="s">
        <v>62</v>
      </c>
      <c r="C91" t="s">
        <v>63</v>
      </c>
      <c r="D91" t="s">
        <v>128</v>
      </c>
      <c r="E91" t="s">
        <v>131</v>
      </c>
      <c r="F91" t="s">
        <v>140</v>
      </c>
      <c r="G91" s="4">
        <v>1299</v>
      </c>
      <c r="H91" s="4">
        <v>1235</v>
      </c>
      <c r="I91" s="4">
        <f t="shared" si="9"/>
        <v>64</v>
      </c>
      <c r="J91" s="6">
        <f t="shared" si="10"/>
        <v>4.926866820631255</v>
      </c>
      <c r="K91" s="6">
        <f t="shared" si="13"/>
        <v>5.182186234817814</v>
      </c>
      <c r="L91" s="4">
        <v>169</v>
      </c>
      <c r="M91" s="6">
        <f t="shared" si="11"/>
        <v>13.010007698229407</v>
      </c>
      <c r="N91" s="5">
        <v>0.38</v>
      </c>
      <c r="O91" s="4">
        <v>7664</v>
      </c>
      <c r="P91" s="4">
        <v>7275</v>
      </c>
      <c r="Q91" s="4">
        <f t="shared" si="12"/>
        <v>389</v>
      </c>
      <c r="R91" s="4">
        <v>997</v>
      </c>
      <c r="S91" s="5">
        <v>0.39</v>
      </c>
      <c r="T91" s="10"/>
    </row>
    <row r="92" spans="1:20" ht="12.75">
      <c r="A92" s="3">
        <v>683</v>
      </c>
      <c r="B92" s="3" t="s">
        <v>62</v>
      </c>
      <c r="C92" t="s">
        <v>65</v>
      </c>
      <c r="D92" t="s">
        <v>129</v>
      </c>
      <c r="E92" t="s">
        <v>130</v>
      </c>
      <c r="F92" t="s">
        <v>130</v>
      </c>
      <c r="G92" s="4">
        <v>49907</v>
      </c>
      <c r="H92" s="4">
        <v>38386</v>
      </c>
      <c r="I92" s="4">
        <f t="shared" si="9"/>
        <v>11521</v>
      </c>
      <c r="J92" s="6">
        <f t="shared" si="10"/>
        <v>23.08493798465145</v>
      </c>
      <c r="K92" s="6">
        <f t="shared" si="13"/>
        <v>30.01354660553327</v>
      </c>
      <c r="L92" s="4">
        <v>9081</v>
      </c>
      <c r="M92" s="6">
        <f t="shared" si="11"/>
        <v>18.195844270342835</v>
      </c>
      <c r="N92" s="5">
        <v>1.27</v>
      </c>
      <c r="O92" s="4">
        <v>20947</v>
      </c>
      <c r="P92" s="4">
        <v>16165</v>
      </c>
      <c r="Q92" s="4">
        <f t="shared" si="12"/>
        <v>4782</v>
      </c>
      <c r="R92" s="4">
        <v>3723</v>
      </c>
      <c r="S92" s="5">
        <v>1.28</v>
      </c>
      <c r="T92" s="10"/>
    </row>
    <row r="93" spans="1:20" ht="12.75">
      <c r="A93" s="3">
        <v>697</v>
      </c>
      <c r="B93" s="3" t="s">
        <v>66</v>
      </c>
      <c r="C93" t="s">
        <v>67</v>
      </c>
      <c r="D93" t="s">
        <v>128</v>
      </c>
      <c r="E93" t="s">
        <v>130</v>
      </c>
      <c r="F93" t="s">
        <v>130</v>
      </c>
      <c r="G93" s="4">
        <v>669023</v>
      </c>
      <c r="H93" s="4">
        <v>590927</v>
      </c>
      <c r="I93" s="4">
        <f t="shared" si="9"/>
        <v>78096</v>
      </c>
      <c r="J93" s="6">
        <f t="shared" si="10"/>
        <v>11.673141282138282</v>
      </c>
      <c r="K93" s="6">
        <f t="shared" si="13"/>
        <v>13.215845612063756</v>
      </c>
      <c r="L93" s="4">
        <v>145479</v>
      </c>
      <c r="M93" s="6">
        <f t="shared" si="11"/>
        <v>21.7449923246286</v>
      </c>
      <c r="N93" s="5">
        <v>0.54</v>
      </c>
      <c r="O93" s="4">
        <v>47018</v>
      </c>
      <c r="P93" s="4">
        <v>42014</v>
      </c>
      <c r="Q93" s="4">
        <f t="shared" si="12"/>
        <v>5004</v>
      </c>
      <c r="R93" s="4">
        <v>9839</v>
      </c>
      <c r="S93" s="5">
        <v>0.51</v>
      </c>
      <c r="T93" s="10"/>
    </row>
    <row r="94" spans="1:20" ht="12.75">
      <c r="A94" s="3">
        <v>700</v>
      </c>
      <c r="B94" s="3" t="s">
        <v>66</v>
      </c>
      <c r="C94" t="s">
        <v>67</v>
      </c>
      <c r="D94" t="s">
        <v>128</v>
      </c>
      <c r="E94" t="s">
        <v>131</v>
      </c>
      <c r="F94" t="s">
        <v>141</v>
      </c>
      <c r="G94" s="4">
        <v>1985</v>
      </c>
      <c r="H94" s="4">
        <v>1700</v>
      </c>
      <c r="I94" s="4">
        <f t="shared" si="9"/>
        <v>285</v>
      </c>
      <c r="J94" s="6">
        <f t="shared" si="10"/>
        <v>14.357682619647354</v>
      </c>
      <c r="K94" s="6">
        <f t="shared" si="13"/>
        <v>16.76470588235294</v>
      </c>
      <c r="L94" s="4">
        <v>99</v>
      </c>
      <c r="M94" s="6">
        <f t="shared" si="11"/>
        <v>4.987405541561714</v>
      </c>
      <c r="N94" s="5">
        <v>2.88</v>
      </c>
      <c r="O94" s="4">
        <v>7944</v>
      </c>
      <c r="P94" s="4">
        <v>6800</v>
      </c>
      <c r="Q94" s="4">
        <f t="shared" si="12"/>
        <v>1144</v>
      </c>
      <c r="R94" s="4">
        <v>396</v>
      </c>
      <c r="S94" s="5">
        <v>2.89</v>
      </c>
      <c r="T94" s="10"/>
    </row>
    <row r="95" spans="1:20" ht="12.75">
      <c r="A95" s="3">
        <v>703</v>
      </c>
      <c r="B95" s="3" t="s">
        <v>66</v>
      </c>
      <c r="C95" t="s">
        <v>67</v>
      </c>
      <c r="D95" t="s">
        <v>128</v>
      </c>
      <c r="E95" t="s">
        <v>131</v>
      </c>
      <c r="F95" t="s">
        <v>140</v>
      </c>
      <c r="G95" s="4">
        <v>2259</v>
      </c>
      <c r="H95" s="4">
        <v>1744</v>
      </c>
      <c r="I95" s="4">
        <f t="shared" si="9"/>
        <v>515</v>
      </c>
      <c r="J95" s="6">
        <f t="shared" si="10"/>
        <v>22.797698096502877</v>
      </c>
      <c r="K95" s="6">
        <f t="shared" si="13"/>
        <v>29.52981651376147</v>
      </c>
      <c r="L95" s="4">
        <v>313</v>
      </c>
      <c r="M95" s="6">
        <f t="shared" si="11"/>
        <v>13.85568835768039</v>
      </c>
      <c r="N95" s="5">
        <v>1.65</v>
      </c>
      <c r="O95" s="4">
        <v>13322</v>
      </c>
      <c r="P95" s="4">
        <v>10290</v>
      </c>
      <c r="Q95" s="4">
        <f t="shared" si="12"/>
        <v>3032</v>
      </c>
      <c r="R95" s="4">
        <v>1847</v>
      </c>
      <c r="S95" s="5">
        <v>1.64</v>
      </c>
      <c r="T95" s="10"/>
    </row>
    <row r="96" spans="1:20" ht="12.75">
      <c r="A96" s="3">
        <v>719</v>
      </c>
      <c r="B96" s="3" t="s">
        <v>68</v>
      </c>
      <c r="C96" t="s">
        <v>69</v>
      </c>
      <c r="D96" t="s">
        <v>128</v>
      </c>
      <c r="E96" t="s">
        <v>130</v>
      </c>
      <c r="F96" t="s">
        <v>130</v>
      </c>
      <c r="G96" s="4">
        <v>161770</v>
      </c>
      <c r="H96" s="4">
        <v>105831</v>
      </c>
      <c r="I96" s="4">
        <f t="shared" si="9"/>
        <v>55939</v>
      </c>
      <c r="J96" s="6">
        <f t="shared" si="10"/>
        <v>34.57934103974779</v>
      </c>
      <c r="K96" s="6">
        <f t="shared" si="13"/>
        <v>52.856913380767445</v>
      </c>
      <c r="L96" s="4">
        <v>111699</v>
      </c>
      <c r="M96" s="6">
        <f t="shared" si="11"/>
        <v>69.048031155344</v>
      </c>
      <c r="N96" s="5">
        <v>0.5</v>
      </c>
      <c r="O96" s="4">
        <v>15907</v>
      </c>
      <c r="P96" s="4">
        <v>10406</v>
      </c>
      <c r="Q96" s="4">
        <f t="shared" si="12"/>
        <v>5501</v>
      </c>
      <c r="R96" s="4">
        <v>11039</v>
      </c>
      <c r="S96" s="5">
        <v>0.5</v>
      </c>
      <c r="T96" s="10"/>
    </row>
    <row r="97" spans="1:21" ht="12.75">
      <c r="A97" s="3">
        <v>741</v>
      </c>
      <c r="B97" s="3" t="s">
        <v>68</v>
      </c>
      <c r="C97" t="s">
        <v>70</v>
      </c>
      <c r="D97" t="s">
        <v>128</v>
      </c>
      <c r="E97" t="s">
        <v>130</v>
      </c>
      <c r="F97" t="s">
        <v>130</v>
      </c>
      <c r="G97" s="4">
        <v>223729</v>
      </c>
      <c r="H97" s="4">
        <v>291430</v>
      </c>
      <c r="I97" s="4">
        <f t="shared" si="9"/>
        <v>-67701</v>
      </c>
      <c r="J97" s="6">
        <f t="shared" si="10"/>
        <v>-30.260270237653593</v>
      </c>
      <c r="K97" s="6">
        <f t="shared" si="13"/>
        <v>-23.230621418522457</v>
      </c>
      <c r="L97" s="7" t="s">
        <v>145</v>
      </c>
      <c r="M97" s="6" t="e">
        <f t="shared" si="11"/>
        <v>#VALUE!</v>
      </c>
      <c r="N97" s="3"/>
      <c r="O97" s="4">
        <v>15865</v>
      </c>
      <c r="P97" s="4">
        <v>20927</v>
      </c>
      <c r="Q97" s="4">
        <f t="shared" si="12"/>
        <v>-5062</v>
      </c>
      <c r="R97" s="7" t="s">
        <v>145</v>
      </c>
      <c r="S97" s="3"/>
      <c r="T97" s="9">
        <f>+(G97*$AD$3)/100</f>
        <v>18737.936384124867</v>
      </c>
      <c r="U97" s="9">
        <f>+(O97*$AD$3)/100</f>
        <v>1328.7386111507271</v>
      </c>
    </row>
    <row r="98" spans="1:20" ht="12.75">
      <c r="A98" s="3">
        <v>757</v>
      </c>
      <c r="B98" s="3" t="s">
        <v>71</v>
      </c>
      <c r="C98" t="s">
        <v>74</v>
      </c>
      <c r="D98" t="s">
        <v>129</v>
      </c>
      <c r="E98" t="s">
        <v>130</v>
      </c>
      <c r="F98" t="s">
        <v>130</v>
      </c>
      <c r="G98" s="4">
        <v>22822</v>
      </c>
      <c r="H98" s="4">
        <v>19597</v>
      </c>
      <c r="I98" s="4">
        <f aca="true" t="shared" si="14" ref="I98:I129">+G98-H98</f>
        <v>3225</v>
      </c>
      <c r="J98" s="6">
        <f aca="true" t="shared" si="15" ref="J98:J129">(+I98/G98)*100</f>
        <v>14.131101568661816</v>
      </c>
      <c r="K98" s="6">
        <f t="shared" si="13"/>
        <v>16.456600500076544</v>
      </c>
      <c r="L98" s="4">
        <v>3805</v>
      </c>
      <c r="M98" s="6">
        <f aca="true" t="shared" si="16" ref="M98:M129">+(L98/G98)*100</f>
        <v>16.67250898256069</v>
      </c>
      <c r="N98" s="5">
        <v>0.85</v>
      </c>
      <c r="O98" s="4">
        <v>10095</v>
      </c>
      <c r="P98" s="4">
        <v>8676</v>
      </c>
      <c r="Q98" s="4">
        <f aca="true" t="shared" si="17" ref="Q98:Q129">+O98-P98</f>
        <v>1419</v>
      </c>
      <c r="R98" s="4">
        <v>1560</v>
      </c>
      <c r="S98" s="5">
        <v>0.91</v>
      </c>
      <c r="T98" s="10"/>
    </row>
    <row r="99" spans="1:20" ht="12.75">
      <c r="A99" s="3">
        <v>771</v>
      </c>
      <c r="B99" s="3" t="s">
        <v>72</v>
      </c>
      <c r="C99" t="s">
        <v>73</v>
      </c>
      <c r="D99" t="s">
        <v>128</v>
      </c>
      <c r="E99" t="s">
        <v>130</v>
      </c>
      <c r="F99" t="s">
        <v>130</v>
      </c>
      <c r="G99" s="4">
        <v>488015</v>
      </c>
      <c r="H99" s="4">
        <v>452803</v>
      </c>
      <c r="I99" s="4">
        <f t="shared" si="14"/>
        <v>35212</v>
      </c>
      <c r="J99" s="6">
        <f t="shared" si="15"/>
        <v>7.215351987131544</v>
      </c>
      <c r="K99" s="6">
        <f t="shared" si="13"/>
        <v>7.776450244366756</v>
      </c>
      <c r="L99" s="4">
        <v>77627</v>
      </c>
      <c r="M99" s="6">
        <f t="shared" si="16"/>
        <v>15.906683196213232</v>
      </c>
      <c r="N99" s="5">
        <v>0.45</v>
      </c>
      <c r="O99" s="4">
        <v>34642</v>
      </c>
      <c r="P99" s="4">
        <v>31954</v>
      </c>
      <c r="Q99" s="4">
        <f t="shared" si="17"/>
        <v>2688</v>
      </c>
      <c r="R99" s="4">
        <v>5250</v>
      </c>
      <c r="S99" s="5">
        <v>0.51</v>
      </c>
      <c r="T99" s="10"/>
    </row>
    <row r="100" spans="1:20" ht="12.75">
      <c r="A100" s="3">
        <v>774</v>
      </c>
      <c r="B100" s="3" t="s">
        <v>72</v>
      </c>
      <c r="C100" t="s">
        <v>73</v>
      </c>
      <c r="D100" t="s">
        <v>128</v>
      </c>
      <c r="E100" t="s">
        <v>131</v>
      </c>
      <c r="F100" t="s">
        <v>141</v>
      </c>
      <c r="G100" s="4">
        <v>1768</v>
      </c>
      <c r="H100" s="4">
        <v>1327</v>
      </c>
      <c r="I100" s="4">
        <f t="shared" si="14"/>
        <v>441</v>
      </c>
      <c r="J100" s="6">
        <f t="shared" si="15"/>
        <v>24.943438914027148</v>
      </c>
      <c r="K100" s="6">
        <f t="shared" si="13"/>
        <v>33.232856066314994</v>
      </c>
      <c r="L100" s="4">
        <v>29</v>
      </c>
      <c r="M100" s="6">
        <f t="shared" si="16"/>
        <v>1.6402714932126699</v>
      </c>
      <c r="N100" s="5">
        <v>15.36</v>
      </c>
      <c r="O100" s="4">
        <v>7088</v>
      </c>
      <c r="P100" s="4">
        <v>5308</v>
      </c>
      <c r="Q100" s="4">
        <f t="shared" si="17"/>
        <v>1780</v>
      </c>
      <c r="R100" s="4">
        <v>115</v>
      </c>
      <c r="S100" s="5">
        <v>15.47</v>
      </c>
      <c r="T100" s="10"/>
    </row>
    <row r="101" spans="1:20" ht="12.75">
      <c r="A101" s="3">
        <v>777</v>
      </c>
      <c r="B101" s="3" t="s">
        <v>72</v>
      </c>
      <c r="C101" t="s">
        <v>73</v>
      </c>
      <c r="D101" t="s">
        <v>128</v>
      </c>
      <c r="E101" t="s">
        <v>131</v>
      </c>
      <c r="F101" t="s">
        <v>140</v>
      </c>
      <c r="G101" s="4">
        <v>1726</v>
      </c>
      <c r="H101" s="4">
        <v>1489</v>
      </c>
      <c r="I101" s="4">
        <f t="shared" si="14"/>
        <v>237</v>
      </c>
      <c r="J101" s="6">
        <f t="shared" si="15"/>
        <v>13.73117033603708</v>
      </c>
      <c r="K101" s="6">
        <f t="shared" si="13"/>
        <v>15.916722632639354</v>
      </c>
      <c r="L101" s="4">
        <v>263</v>
      </c>
      <c r="M101" s="6">
        <f t="shared" si="16"/>
        <v>15.237543453070684</v>
      </c>
      <c r="N101" s="5">
        <v>0.9</v>
      </c>
      <c r="O101" s="4">
        <v>10183</v>
      </c>
      <c r="P101" s="4">
        <v>8785</v>
      </c>
      <c r="Q101" s="4">
        <f t="shared" si="17"/>
        <v>1398</v>
      </c>
      <c r="R101" s="4">
        <v>1554</v>
      </c>
      <c r="S101" s="5">
        <v>0.9</v>
      </c>
      <c r="T101" s="10"/>
    </row>
    <row r="102" spans="1:20" ht="12.75">
      <c r="A102" s="3">
        <v>786</v>
      </c>
      <c r="B102" s="3" t="s">
        <v>72</v>
      </c>
      <c r="C102" t="s">
        <v>75</v>
      </c>
      <c r="D102" t="s">
        <v>129</v>
      </c>
      <c r="E102" t="s">
        <v>130</v>
      </c>
      <c r="F102" t="s">
        <v>130</v>
      </c>
      <c r="G102" s="4">
        <v>52805</v>
      </c>
      <c r="H102" s="4">
        <v>45264</v>
      </c>
      <c r="I102" s="4">
        <f t="shared" si="14"/>
        <v>7541</v>
      </c>
      <c r="J102" s="6">
        <f t="shared" si="15"/>
        <v>14.280844616987029</v>
      </c>
      <c r="K102" s="6">
        <f t="shared" si="13"/>
        <v>16.660038882997526</v>
      </c>
      <c r="L102" s="4">
        <v>9724</v>
      </c>
      <c r="M102" s="6">
        <f t="shared" si="16"/>
        <v>18.41492282927753</v>
      </c>
      <c r="N102" s="5">
        <v>0.78</v>
      </c>
      <c r="O102" s="4">
        <v>22870</v>
      </c>
      <c r="P102" s="4">
        <v>19052</v>
      </c>
      <c r="Q102" s="4">
        <f t="shared" si="17"/>
        <v>3818</v>
      </c>
      <c r="R102" s="4">
        <v>3987</v>
      </c>
      <c r="S102" s="5">
        <v>0.96</v>
      </c>
      <c r="T102" s="10"/>
    </row>
    <row r="103" spans="1:20" ht="12.75">
      <c r="A103" s="3">
        <v>800</v>
      </c>
      <c r="B103" s="3" t="s">
        <v>76</v>
      </c>
      <c r="C103" t="s">
        <v>77</v>
      </c>
      <c r="D103" t="s">
        <v>128</v>
      </c>
      <c r="E103" t="s">
        <v>130</v>
      </c>
      <c r="F103" t="s">
        <v>130</v>
      </c>
      <c r="G103" s="4">
        <v>2029881</v>
      </c>
      <c r="H103" s="4">
        <v>2111894</v>
      </c>
      <c r="I103" s="4">
        <f t="shared" si="14"/>
        <v>-82013</v>
      </c>
      <c r="J103" s="6">
        <f t="shared" si="15"/>
        <v>-4.040286105441649</v>
      </c>
      <c r="K103" s="6">
        <f t="shared" si="13"/>
        <v>-3.883386192678231</v>
      </c>
      <c r="L103" s="4">
        <v>363591</v>
      </c>
      <c r="M103" s="6">
        <f t="shared" si="16"/>
        <v>17.911936709590364</v>
      </c>
      <c r="N103" s="5">
        <v>-0.23</v>
      </c>
      <c r="O103" s="4">
        <v>144230</v>
      </c>
      <c r="P103" s="4">
        <v>150235</v>
      </c>
      <c r="Q103" s="4">
        <f t="shared" si="17"/>
        <v>-6005</v>
      </c>
      <c r="R103" s="4">
        <v>24590</v>
      </c>
      <c r="S103" s="5">
        <v>-0.24</v>
      </c>
      <c r="T103" s="10"/>
    </row>
    <row r="104" spans="1:20" ht="12.75">
      <c r="A104" s="3">
        <v>803</v>
      </c>
      <c r="B104" s="3" t="s">
        <v>76</v>
      </c>
      <c r="C104" t="s">
        <v>77</v>
      </c>
      <c r="D104" t="s">
        <v>128</v>
      </c>
      <c r="E104" t="s">
        <v>131</v>
      </c>
      <c r="F104" t="s">
        <v>141</v>
      </c>
      <c r="G104" s="4">
        <v>4777</v>
      </c>
      <c r="H104" s="4">
        <v>4941</v>
      </c>
      <c r="I104" s="4">
        <f t="shared" si="14"/>
        <v>-164</v>
      </c>
      <c r="J104" s="6">
        <f t="shared" si="15"/>
        <v>-3.4331170190496128</v>
      </c>
      <c r="K104" s="6">
        <f t="shared" si="13"/>
        <v>-3.319166160696215</v>
      </c>
      <c r="L104" s="4">
        <v>107</v>
      </c>
      <c r="M104" s="6">
        <f t="shared" si="16"/>
        <v>2.2398995185262716</v>
      </c>
      <c r="N104" s="5">
        <v>-1.53</v>
      </c>
      <c r="O104" s="4">
        <v>19108</v>
      </c>
      <c r="P104" s="4">
        <v>19768</v>
      </c>
      <c r="Q104" s="4">
        <f t="shared" si="17"/>
        <v>-660</v>
      </c>
      <c r="R104" s="4">
        <v>428</v>
      </c>
      <c r="S104" s="5">
        <v>-1.54</v>
      </c>
      <c r="T104" s="10"/>
    </row>
    <row r="105" spans="1:20" ht="12.75">
      <c r="A105" s="3">
        <v>806</v>
      </c>
      <c r="B105" s="3" t="s">
        <v>76</v>
      </c>
      <c r="C105" t="s">
        <v>77</v>
      </c>
      <c r="D105" t="s">
        <v>128</v>
      </c>
      <c r="E105" t="s">
        <v>131</v>
      </c>
      <c r="F105" t="s">
        <v>140</v>
      </c>
      <c r="G105" s="4">
        <v>5644</v>
      </c>
      <c r="H105" s="4">
        <v>5146</v>
      </c>
      <c r="I105" s="4">
        <f t="shared" si="14"/>
        <v>498</v>
      </c>
      <c r="J105" s="6">
        <f t="shared" si="15"/>
        <v>8.823529411764707</v>
      </c>
      <c r="K105" s="6">
        <f t="shared" si="13"/>
        <v>9.67741935483871</v>
      </c>
      <c r="L105" s="4">
        <v>659</v>
      </c>
      <c r="M105" s="6">
        <f t="shared" si="16"/>
        <v>11.67611622962438</v>
      </c>
      <c r="N105" s="5">
        <v>0.76</v>
      </c>
      <c r="O105" s="4">
        <v>33300</v>
      </c>
      <c r="P105" s="4">
        <v>30367</v>
      </c>
      <c r="Q105" s="4">
        <f t="shared" si="17"/>
        <v>2933</v>
      </c>
      <c r="R105" s="4">
        <v>3886</v>
      </c>
      <c r="S105" s="5">
        <v>0.75</v>
      </c>
      <c r="T105" s="10"/>
    </row>
    <row r="106" spans="1:20" ht="12.75">
      <c r="A106" s="3">
        <v>815</v>
      </c>
      <c r="B106" s="3" t="s">
        <v>76</v>
      </c>
      <c r="C106" t="s">
        <v>78</v>
      </c>
      <c r="D106" t="s">
        <v>129</v>
      </c>
      <c r="E106" t="s">
        <v>130</v>
      </c>
      <c r="F106" t="s">
        <v>130</v>
      </c>
      <c r="G106" s="4">
        <v>187755</v>
      </c>
      <c r="H106" s="4">
        <v>165750</v>
      </c>
      <c r="I106" s="4">
        <f t="shared" si="14"/>
        <v>22005</v>
      </c>
      <c r="J106" s="6">
        <f t="shared" si="15"/>
        <v>11.720060717424303</v>
      </c>
      <c r="K106" s="6">
        <f t="shared" si="13"/>
        <v>13.276018099547512</v>
      </c>
      <c r="L106" s="4">
        <v>48255</v>
      </c>
      <c r="M106" s="6">
        <f t="shared" si="16"/>
        <v>25.70104657665575</v>
      </c>
      <c r="N106" s="5">
        <v>0.46</v>
      </c>
      <c r="O106" s="4">
        <v>78196</v>
      </c>
      <c r="P106" s="4">
        <v>68377</v>
      </c>
      <c r="Q106" s="4">
        <f t="shared" si="17"/>
        <v>9819</v>
      </c>
      <c r="R106" s="4">
        <v>19784</v>
      </c>
      <c r="S106" s="5">
        <v>0.5</v>
      </c>
      <c r="T106" s="10"/>
    </row>
    <row r="107" spans="1:20" ht="12.75">
      <c r="A107" s="3">
        <v>829</v>
      </c>
      <c r="B107" s="3" t="s">
        <v>79</v>
      </c>
      <c r="C107" t="s">
        <v>80</v>
      </c>
      <c r="D107" t="s">
        <v>128</v>
      </c>
      <c r="E107" t="s">
        <v>130</v>
      </c>
      <c r="F107" t="s">
        <v>130</v>
      </c>
      <c r="G107" s="4">
        <v>1341884</v>
      </c>
      <c r="H107" s="4">
        <v>1114999</v>
      </c>
      <c r="I107" s="4">
        <f t="shared" si="14"/>
        <v>226885</v>
      </c>
      <c r="J107" s="6">
        <f t="shared" si="15"/>
        <v>16.907944352865076</v>
      </c>
      <c r="K107" s="6">
        <f t="shared" si="13"/>
        <v>20.348448743003356</v>
      </c>
      <c r="L107" s="4">
        <v>253011</v>
      </c>
      <c r="M107" s="6">
        <f t="shared" si="16"/>
        <v>18.85490847196926</v>
      </c>
      <c r="N107" s="5">
        <v>0.9</v>
      </c>
      <c r="O107" s="4">
        <v>95251</v>
      </c>
      <c r="P107" s="4">
        <v>79038</v>
      </c>
      <c r="Q107" s="4">
        <f t="shared" si="17"/>
        <v>16213</v>
      </c>
      <c r="R107" s="4">
        <v>17111</v>
      </c>
      <c r="S107" s="5">
        <v>0.95</v>
      </c>
      <c r="T107" s="10"/>
    </row>
    <row r="108" spans="1:20" ht="12.75">
      <c r="A108" s="3">
        <v>832</v>
      </c>
      <c r="B108" s="3" t="s">
        <v>79</v>
      </c>
      <c r="C108" t="s">
        <v>80</v>
      </c>
      <c r="D108" t="s">
        <v>128</v>
      </c>
      <c r="E108" t="s">
        <v>131</v>
      </c>
      <c r="F108" t="s">
        <v>141</v>
      </c>
      <c r="G108" s="4">
        <v>3419</v>
      </c>
      <c r="H108" s="4">
        <v>3525</v>
      </c>
      <c r="I108" s="4">
        <f t="shared" si="14"/>
        <v>-106</v>
      </c>
      <c r="J108" s="6">
        <f t="shared" si="15"/>
        <v>-3.1003217315004385</v>
      </c>
      <c r="K108" s="6">
        <f t="shared" si="13"/>
        <v>-3.00709219858156</v>
      </c>
      <c r="L108" s="4">
        <v>59</v>
      </c>
      <c r="M108" s="6">
        <f t="shared" si="16"/>
        <v>1.7256507750804329</v>
      </c>
      <c r="N108" s="5">
        <v>-1.78</v>
      </c>
      <c r="O108" s="4">
        <v>13680</v>
      </c>
      <c r="P108" s="4">
        <v>14100</v>
      </c>
      <c r="Q108" s="4">
        <f t="shared" si="17"/>
        <v>-420</v>
      </c>
      <c r="R108" s="4">
        <v>236</v>
      </c>
      <c r="S108" s="5">
        <v>-1.77</v>
      </c>
      <c r="T108" s="10"/>
    </row>
    <row r="109" spans="1:20" ht="12.75">
      <c r="A109" s="3">
        <v>835</v>
      </c>
      <c r="B109" s="3" t="s">
        <v>79</v>
      </c>
      <c r="C109" t="s">
        <v>80</v>
      </c>
      <c r="D109" t="s">
        <v>128</v>
      </c>
      <c r="E109" t="s">
        <v>131</v>
      </c>
      <c r="F109" t="s">
        <v>140</v>
      </c>
      <c r="G109" s="4">
        <v>3983</v>
      </c>
      <c r="H109" s="4">
        <v>3588</v>
      </c>
      <c r="I109" s="4">
        <f t="shared" si="14"/>
        <v>395</v>
      </c>
      <c r="J109" s="6">
        <f t="shared" si="15"/>
        <v>9.917147878483554</v>
      </c>
      <c r="K109" s="6">
        <f t="shared" si="13"/>
        <v>11.00891861761427</v>
      </c>
      <c r="L109" s="4">
        <v>429</v>
      </c>
      <c r="M109" s="6">
        <f t="shared" si="16"/>
        <v>10.770775797137835</v>
      </c>
      <c r="N109" s="5">
        <v>0.92</v>
      </c>
      <c r="O109" s="4">
        <v>23512</v>
      </c>
      <c r="P109" s="4">
        <v>21175</v>
      </c>
      <c r="Q109" s="4">
        <f t="shared" si="17"/>
        <v>2337</v>
      </c>
      <c r="R109" s="4">
        <v>2528</v>
      </c>
      <c r="S109" s="5">
        <v>0.92</v>
      </c>
      <c r="T109" s="10"/>
    </row>
    <row r="110" spans="1:20" ht="12.75">
      <c r="A110" s="3">
        <v>844</v>
      </c>
      <c r="B110" s="3" t="s">
        <v>79</v>
      </c>
      <c r="C110" t="s">
        <v>81</v>
      </c>
      <c r="D110" t="s">
        <v>129</v>
      </c>
      <c r="E110" t="s">
        <v>130</v>
      </c>
      <c r="F110" t="s">
        <v>130</v>
      </c>
      <c r="G110" s="4">
        <v>117921</v>
      </c>
      <c r="H110" s="4">
        <v>101727</v>
      </c>
      <c r="I110" s="4">
        <f t="shared" si="14"/>
        <v>16194</v>
      </c>
      <c r="J110" s="6">
        <f t="shared" si="15"/>
        <v>13.73292288905284</v>
      </c>
      <c r="K110" s="6">
        <f t="shared" si="13"/>
        <v>15.919077531038958</v>
      </c>
      <c r="L110" s="4">
        <v>20733</v>
      </c>
      <c r="M110" s="6">
        <f t="shared" si="16"/>
        <v>17.582110056732898</v>
      </c>
      <c r="N110" s="5">
        <v>0.78</v>
      </c>
      <c r="O110" s="4">
        <v>49233</v>
      </c>
      <c r="P110" s="4">
        <v>42539</v>
      </c>
      <c r="Q110" s="4">
        <f t="shared" si="17"/>
        <v>6694</v>
      </c>
      <c r="R110" s="4">
        <v>8501</v>
      </c>
      <c r="S110" s="5">
        <v>0.79</v>
      </c>
      <c r="T110" s="10"/>
    </row>
    <row r="111" spans="1:20" ht="12.75">
      <c r="A111" s="3">
        <v>858</v>
      </c>
      <c r="B111" s="3" t="s">
        <v>87</v>
      </c>
      <c r="C111" t="s">
        <v>88</v>
      </c>
      <c r="D111" t="s">
        <v>128</v>
      </c>
      <c r="E111" t="s">
        <v>130</v>
      </c>
      <c r="F111" t="s">
        <v>130</v>
      </c>
      <c r="G111" s="4">
        <v>2153885</v>
      </c>
      <c r="H111" s="4">
        <v>1604473</v>
      </c>
      <c r="I111" s="4">
        <f t="shared" si="14"/>
        <v>549412</v>
      </c>
      <c r="J111" s="6">
        <f t="shared" si="15"/>
        <v>25.507954231539752</v>
      </c>
      <c r="K111" s="6">
        <f t="shared" si="13"/>
        <v>34.24252075292012</v>
      </c>
      <c r="L111" s="4">
        <v>363126</v>
      </c>
      <c r="M111" s="6">
        <f t="shared" si="16"/>
        <v>16.859117362347572</v>
      </c>
      <c r="N111" s="5">
        <v>1.51</v>
      </c>
      <c r="O111" s="4">
        <v>153226</v>
      </c>
      <c r="P111" s="4">
        <v>114079</v>
      </c>
      <c r="Q111" s="4">
        <f t="shared" si="17"/>
        <v>39147</v>
      </c>
      <c r="R111" s="4">
        <v>24558</v>
      </c>
      <c r="S111" s="5">
        <v>1.59</v>
      </c>
      <c r="T111" s="10"/>
    </row>
    <row r="112" spans="1:20" ht="12.75">
      <c r="A112" s="3">
        <v>861</v>
      </c>
      <c r="B112" s="3" t="s">
        <v>87</v>
      </c>
      <c r="C112" t="s">
        <v>88</v>
      </c>
      <c r="D112" t="s">
        <v>128</v>
      </c>
      <c r="E112" t="s">
        <v>131</v>
      </c>
      <c r="F112" t="s">
        <v>141</v>
      </c>
      <c r="G112" s="4">
        <v>5095</v>
      </c>
      <c r="H112" s="4">
        <v>4669</v>
      </c>
      <c r="I112" s="4">
        <f t="shared" si="14"/>
        <v>426</v>
      </c>
      <c r="J112" s="6">
        <f t="shared" si="15"/>
        <v>8.361138370951913</v>
      </c>
      <c r="K112" s="6">
        <f t="shared" si="13"/>
        <v>9.124009423859498</v>
      </c>
      <c r="L112" s="4">
        <v>217</v>
      </c>
      <c r="M112" s="6">
        <f t="shared" si="16"/>
        <v>4.259077526987243</v>
      </c>
      <c r="N112" s="5">
        <v>1.97</v>
      </c>
      <c r="O112" s="4">
        <v>20380</v>
      </c>
      <c r="P112" s="4">
        <v>18676</v>
      </c>
      <c r="Q112" s="4">
        <f t="shared" si="17"/>
        <v>1704</v>
      </c>
      <c r="R112" s="4">
        <v>866</v>
      </c>
      <c r="S112" s="5">
        <v>1.97</v>
      </c>
      <c r="T112" s="10"/>
    </row>
    <row r="113" spans="1:20" ht="12.75">
      <c r="A113" s="3">
        <v>864</v>
      </c>
      <c r="B113" s="3" t="s">
        <v>87</v>
      </c>
      <c r="C113" t="s">
        <v>88</v>
      </c>
      <c r="D113" t="s">
        <v>128</v>
      </c>
      <c r="E113" t="s">
        <v>131</v>
      </c>
      <c r="F113" t="s">
        <v>140</v>
      </c>
      <c r="G113" s="4">
        <v>5910</v>
      </c>
      <c r="H113" s="4">
        <v>4832</v>
      </c>
      <c r="I113" s="4">
        <f t="shared" si="14"/>
        <v>1078</v>
      </c>
      <c r="J113" s="6">
        <f t="shared" si="15"/>
        <v>18.24027072758037</v>
      </c>
      <c r="K113" s="6">
        <f t="shared" si="13"/>
        <v>22.30960264900662</v>
      </c>
      <c r="L113" s="4">
        <v>704</v>
      </c>
      <c r="M113" s="6">
        <f t="shared" si="16"/>
        <v>11.912013536379018</v>
      </c>
      <c r="N113" s="5">
        <v>1.53</v>
      </c>
      <c r="O113" s="4">
        <v>34869</v>
      </c>
      <c r="P113" s="4">
        <v>28509</v>
      </c>
      <c r="Q113" s="4">
        <f t="shared" si="17"/>
        <v>6360</v>
      </c>
      <c r="R113" s="4">
        <v>4153</v>
      </c>
      <c r="S113" s="5">
        <v>1.53</v>
      </c>
      <c r="T113" s="10"/>
    </row>
    <row r="114" spans="1:20" ht="12.75">
      <c r="A114" s="3">
        <v>873</v>
      </c>
      <c r="B114" s="3" t="s">
        <v>87</v>
      </c>
      <c r="C114" t="s">
        <v>89</v>
      </c>
      <c r="D114" t="s">
        <v>129</v>
      </c>
      <c r="E114" t="s">
        <v>130</v>
      </c>
      <c r="F114" t="s">
        <v>130</v>
      </c>
      <c r="G114" s="4">
        <v>166466</v>
      </c>
      <c r="H114" s="4">
        <v>162654</v>
      </c>
      <c r="I114" s="4">
        <f t="shared" si="14"/>
        <v>3812</v>
      </c>
      <c r="J114" s="6">
        <f t="shared" si="15"/>
        <v>2.2899571083584638</v>
      </c>
      <c r="K114" s="6">
        <f t="shared" si="13"/>
        <v>2.34362511834938</v>
      </c>
      <c r="L114" s="4">
        <v>43005</v>
      </c>
      <c r="M114" s="6">
        <f t="shared" si="16"/>
        <v>25.834104261530882</v>
      </c>
      <c r="N114" s="5">
        <v>0.09</v>
      </c>
      <c r="O114" s="4">
        <v>69035</v>
      </c>
      <c r="P114" s="4">
        <v>67220</v>
      </c>
      <c r="Q114" s="4">
        <f t="shared" si="17"/>
        <v>1815</v>
      </c>
      <c r="R114" s="4">
        <v>17632</v>
      </c>
      <c r="S114" s="5">
        <v>0.1</v>
      </c>
      <c r="T114" s="10"/>
    </row>
    <row r="115" spans="1:20" ht="12.75">
      <c r="A115" s="3">
        <v>881</v>
      </c>
      <c r="B115" s="3" t="s">
        <v>90</v>
      </c>
      <c r="C115" t="s">
        <v>91</v>
      </c>
      <c r="D115" t="s">
        <v>129</v>
      </c>
      <c r="E115" t="s">
        <v>130</v>
      </c>
      <c r="F115" t="s">
        <v>130</v>
      </c>
      <c r="G115" s="4">
        <v>45604</v>
      </c>
      <c r="H115" s="4">
        <v>36422</v>
      </c>
      <c r="I115" s="4">
        <f t="shared" si="14"/>
        <v>9182</v>
      </c>
      <c r="J115" s="6">
        <f t="shared" si="15"/>
        <v>20.13419875449522</v>
      </c>
      <c r="K115" s="6">
        <f t="shared" si="13"/>
        <v>25.210037889187852</v>
      </c>
      <c r="L115" s="4">
        <v>7967</v>
      </c>
      <c r="M115" s="6">
        <f t="shared" si="16"/>
        <v>17.469958775546004</v>
      </c>
      <c r="N115" s="5">
        <v>1.15</v>
      </c>
      <c r="O115" s="4">
        <v>19499</v>
      </c>
      <c r="P115" s="4">
        <v>15358</v>
      </c>
      <c r="Q115" s="4">
        <f t="shared" si="17"/>
        <v>4141</v>
      </c>
      <c r="R115" s="4">
        <v>3267</v>
      </c>
      <c r="S115" s="5">
        <v>1.27</v>
      </c>
      <c r="T115" s="10"/>
    </row>
    <row r="116" spans="1:20" ht="12.75">
      <c r="A116" s="3">
        <v>895</v>
      </c>
      <c r="B116" s="3" t="s">
        <v>92</v>
      </c>
      <c r="C116" t="s">
        <v>93</v>
      </c>
      <c r="D116" t="s">
        <v>128</v>
      </c>
      <c r="E116" t="s">
        <v>130</v>
      </c>
      <c r="F116" t="s">
        <v>130</v>
      </c>
      <c r="G116" s="4">
        <v>835152</v>
      </c>
      <c r="H116" s="4">
        <v>746320</v>
      </c>
      <c r="I116" s="4">
        <f t="shared" si="14"/>
        <v>88832</v>
      </c>
      <c r="J116" s="6">
        <f t="shared" si="15"/>
        <v>10.636626626051306</v>
      </c>
      <c r="K116" s="6">
        <f t="shared" si="13"/>
        <v>11.90266909636617</v>
      </c>
      <c r="L116" s="4">
        <v>182505</v>
      </c>
      <c r="M116" s="6">
        <f t="shared" si="16"/>
        <v>21.852908213115697</v>
      </c>
      <c r="N116" s="5">
        <v>0.49</v>
      </c>
      <c r="O116" s="4">
        <v>59029</v>
      </c>
      <c r="P116" s="4">
        <v>52589</v>
      </c>
      <c r="Q116" s="4">
        <f t="shared" si="17"/>
        <v>6440</v>
      </c>
      <c r="R116" s="4">
        <v>12343</v>
      </c>
      <c r="S116" s="5">
        <v>0.52</v>
      </c>
      <c r="T116" s="10"/>
    </row>
    <row r="117" spans="1:20" ht="12.75">
      <c r="A117" s="3">
        <v>898</v>
      </c>
      <c r="B117" s="3" t="s">
        <v>92</v>
      </c>
      <c r="C117" t="s">
        <v>93</v>
      </c>
      <c r="D117" t="s">
        <v>128</v>
      </c>
      <c r="E117" t="s">
        <v>131</v>
      </c>
      <c r="F117" t="s">
        <v>141</v>
      </c>
      <c r="G117" s="4">
        <v>2076</v>
      </c>
      <c r="H117" s="4">
        <v>1843</v>
      </c>
      <c r="I117" s="4">
        <f t="shared" si="14"/>
        <v>233</v>
      </c>
      <c r="J117" s="6">
        <f t="shared" si="15"/>
        <v>11.223506743737957</v>
      </c>
      <c r="K117" s="6">
        <f t="shared" si="13"/>
        <v>12.642430819316333</v>
      </c>
      <c r="L117" s="4">
        <v>82</v>
      </c>
      <c r="M117" s="6">
        <f t="shared" si="16"/>
        <v>3.94990366088632</v>
      </c>
      <c r="N117" s="5">
        <v>2.85</v>
      </c>
      <c r="O117" s="4">
        <v>8304</v>
      </c>
      <c r="P117" s="4">
        <v>7368</v>
      </c>
      <c r="Q117" s="4">
        <f t="shared" si="17"/>
        <v>936</v>
      </c>
      <c r="R117" s="4">
        <v>328</v>
      </c>
      <c r="S117" s="5">
        <v>2.85</v>
      </c>
      <c r="T117" s="10"/>
    </row>
    <row r="118" spans="1:20" ht="12.75">
      <c r="A118" s="3">
        <v>901</v>
      </c>
      <c r="B118" s="3" t="s">
        <v>92</v>
      </c>
      <c r="C118" t="s">
        <v>93</v>
      </c>
      <c r="D118" t="s">
        <v>128</v>
      </c>
      <c r="E118" t="s">
        <v>131</v>
      </c>
      <c r="F118" t="s">
        <v>140</v>
      </c>
      <c r="G118" s="4">
        <v>2053</v>
      </c>
      <c r="H118" s="4">
        <v>1553</v>
      </c>
      <c r="I118" s="4">
        <f t="shared" si="14"/>
        <v>500</v>
      </c>
      <c r="J118" s="6">
        <f t="shared" si="15"/>
        <v>24.354603019970774</v>
      </c>
      <c r="K118" s="6">
        <f t="shared" si="13"/>
        <v>32.195750160978754</v>
      </c>
      <c r="L118" s="4">
        <v>342</v>
      </c>
      <c r="M118" s="6">
        <f t="shared" si="16"/>
        <v>16.658548465660008</v>
      </c>
      <c r="N118" s="5">
        <v>1.46</v>
      </c>
      <c r="O118" s="4">
        <v>12107</v>
      </c>
      <c r="P118" s="4">
        <v>9157</v>
      </c>
      <c r="Q118" s="4">
        <f t="shared" si="17"/>
        <v>2950</v>
      </c>
      <c r="R118" s="4">
        <v>2020</v>
      </c>
      <c r="S118" s="5">
        <v>1.46</v>
      </c>
      <c r="T118" s="10"/>
    </row>
    <row r="119" spans="1:20" ht="12.75">
      <c r="A119" s="3">
        <v>917</v>
      </c>
      <c r="B119" s="3" t="s">
        <v>94</v>
      </c>
      <c r="C119" t="s">
        <v>95</v>
      </c>
      <c r="D119" t="s">
        <v>128</v>
      </c>
      <c r="E119" t="s">
        <v>130</v>
      </c>
      <c r="F119" t="s">
        <v>130</v>
      </c>
      <c r="G119" s="4">
        <v>1630395</v>
      </c>
      <c r="H119" s="4">
        <v>1357174</v>
      </c>
      <c r="I119" s="4">
        <f t="shared" si="14"/>
        <v>273221</v>
      </c>
      <c r="J119" s="6">
        <f t="shared" si="15"/>
        <v>16.757963560977554</v>
      </c>
      <c r="K119" s="6">
        <f t="shared" si="13"/>
        <v>20.131611716699556</v>
      </c>
      <c r="L119" s="4">
        <v>414135</v>
      </c>
      <c r="M119" s="6">
        <f t="shared" si="16"/>
        <v>25.400899781954678</v>
      </c>
      <c r="N119" s="5">
        <v>0.66</v>
      </c>
      <c r="O119" s="4">
        <v>115979</v>
      </c>
      <c r="P119" s="4">
        <v>96463</v>
      </c>
      <c r="Q119" s="4">
        <f t="shared" si="17"/>
        <v>19516</v>
      </c>
      <c r="R119" s="4">
        <v>28008</v>
      </c>
      <c r="S119" s="5">
        <v>0.7</v>
      </c>
      <c r="T119" s="10"/>
    </row>
    <row r="120" spans="1:20" ht="12.75">
      <c r="A120" s="3">
        <v>920</v>
      </c>
      <c r="B120" s="3" t="s">
        <v>94</v>
      </c>
      <c r="C120" t="s">
        <v>95</v>
      </c>
      <c r="D120" t="s">
        <v>128</v>
      </c>
      <c r="E120" t="s">
        <v>131</v>
      </c>
      <c r="F120" t="s">
        <v>141</v>
      </c>
      <c r="G120" s="4">
        <v>3309</v>
      </c>
      <c r="H120" s="4">
        <v>3111</v>
      </c>
      <c r="I120" s="4">
        <f t="shared" si="14"/>
        <v>198</v>
      </c>
      <c r="J120" s="6">
        <f t="shared" si="15"/>
        <v>5.983680870353581</v>
      </c>
      <c r="K120" s="6">
        <f t="shared" si="13"/>
        <v>6.364513018322084</v>
      </c>
      <c r="L120" s="4">
        <v>116</v>
      </c>
      <c r="M120" s="6">
        <f t="shared" si="16"/>
        <v>3.5055908129344213</v>
      </c>
      <c r="N120" s="5">
        <v>1.7</v>
      </c>
      <c r="O120" s="4">
        <v>13236</v>
      </c>
      <c r="P120" s="4">
        <v>12452</v>
      </c>
      <c r="Q120" s="4">
        <f t="shared" si="17"/>
        <v>784</v>
      </c>
      <c r="R120" s="4">
        <v>465</v>
      </c>
      <c r="S120" s="5">
        <v>1.69</v>
      </c>
      <c r="T120" s="10"/>
    </row>
    <row r="121" spans="1:20" ht="12.75">
      <c r="A121" s="3">
        <v>923</v>
      </c>
      <c r="B121" s="3" t="s">
        <v>94</v>
      </c>
      <c r="C121" t="s">
        <v>95</v>
      </c>
      <c r="D121" t="s">
        <v>128</v>
      </c>
      <c r="E121" t="s">
        <v>131</v>
      </c>
      <c r="F121" t="s">
        <v>140</v>
      </c>
      <c r="G121" s="4">
        <v>3889</v>
      </c>
      <c r="H121" s="4">
        <v>3174</v>
      </c>
      <c r="I121" s="4">
        <f t="shared" si="14"/>
        <v>715</v>
      </c>
      <c r="J121" s="6">
        <f t="shared" si="15"/>
        <v>18.385188994600156</v>
      </c>
      <c r="K121" s="6">
        <f t="shared" si="13"/>
        <v>22.52678008821676</v>
      </c>
      <c r="L121" s="4">
        <v>553</v>
      </c>
      <c r="M121" s="6">
        <f t="shared" si="16"/>
        <v>14.219593725893546</v>
      </c>
      <c r="N121" s="5">
        <v>1.29</v>
      </c>
      <c r="O121" s="4">
        <v>22945</v>
      </c>
      <c r="P121" s="4">
        <v>18727</v>
      </c>
      <c r="Q121" s="4">
        <f t="shared" si="17"/>
        <v>4218</v>
      </c>
      <c r="R121" s="4">
        <v>3265</v>
      </c>
      <c r="S121" s="5">
        <v>1.29</v>
      </c>
      <c r="T121" s="10"/>
    </row>
    <row r="122" spans="1:20" ht="12.75">
      <c r="A122" s="3">
        <v>932</v>
      </c>
      <c r="B122" s="3" t="s">
        <v>94</v>
      </c>
      <c r="C122" t="s">
        <v>96</v>
      </c>
      <c r="D122" t="s">
        <v>129</v>
      </c>
      <c r="E122" t="s">
        <v>130</v>
      </c>
      <c r="F122" t="s">
        <v>130</v>
      </c>
      <c r="G122" s="4">
        <v>89988</v>
      </c>
      <c r="H122" s="4">
        <v>89927</v>
      </c>
      <c r="I122" s="4">
        <f t="shared" si="14"/>
        <v>61</v>
      </c>
      <c r="J122" s="6">
        <f t="shared" si="15"/>
        <v>0.06778681601991376</v>
      </c>
      <c r="K122" s="6">
        <f t="shared" si="13"/>
        <v>0.06783279771370111</v>
      </c>
      <c r="L122" s="4">
        <v>23887</v>
      </c>
      <c r="M122" s="6">
        <f t="shared" si="16"/>
        <v>26.54465039783082</v>
      </c>
      <c r="N122" s="5">
        <v>0</v>
      </c>
      <c r="O122" s="4">
        <v>37362</v>
      </c>
      <c r="P122" s="4">
        <v>37418</v>
      </c>
      <c r="Q122" s="4">
        <f t="shared" si="17"/>
        <v>-56</v>
      </c>
      <c r="R122" s="4">
        <v>9794</v>
      </c>
      <c r="S122" s="5">
        <v>-0.01</v>
      </c>
      <c r="T122" s="10"/>
    </row>
    <row r="123" spans="1:20" ht="12.75">
      <c r="A123" s="3">
        <v>946</v>
      </c>
      <c r="B123" s="3" t="s">
        <v>97</v>
      </c>
      <c r="C123" t="s">
        <v>98</v>
      </c>
      <c r="D123" t="s">
        <v>128</v>
      </c>
      <c r="E123" t="s">
        <v>130</v>
      </c>
      <c r="F123" t="s">
        <v>130</v>
      </c>
      <c r="G123" s="4">
        <v>322113</v>
      </c>
      <c r="H123" s="4">
        <v>172236</v>
      </c>
      <c r="I123" s="4">
        <f t="shared" si="14"/>
        <v>149877</v>
      </c>
      <c r="J123" s="6">
        <f t="shared" si="15"/>
        <v>46.52932356036546</v>
      </c>
      <c r="K123" s="6">
        <f t="shared" si="13"/>
        <v>87.0183933672403</v>
      </c>
      <c r="L123" s="4">
        <v>60263</v>
      </c>
      <c r="M123" s="6">
        <f t="shared" si="16"/>
        <v>18.708651932706847</v>
      </c>
      <c r="N123" s="5">
        <v>2.49</v>
      </c>
      <c r="O123" s="4">
        <v>31834</v>
      </c>
      <c r="P123" s="4">
        <v>17022</v>
      </c>
      <c r="Q123" s="4">
        <f t="shared" si="17"/>
        <v>14812</v>
      </c>
      <c r="R123" s="4">
        <v>4076</v>
      </c>
      <c r="S123" s="5">
        <v>3.63</v>
      </c>
      <c r="T123" s="10"/>
    </row>
    <row r="124" spans="1:20" ht="12.75">
      <c r="A124" s="3">
        <v>968</v>
      </c>
      <c r="B124" s="3" t="s">
        <v>99</v>
      </c>
      <c r="C124" t="s">
        <v>100</v>
      </c>
      <c r="D124" t="s">
        <v>128</v>
      </c>
      <c r="E124" t="s">
        <v>130</v>
      </c>
      <c r="F124" t="s">
        <v>130</v>
      </c>
      <c r="G124" s="4">
        <v>186738</v>
      </c>
      <c r="H124" s="4">
        <v>135789</v>
      </c>
      <c r="I124" s="4">
        <f t="shared" si="14"/>
        <v>50949</v>
      </c>
      <c r="J124" s="6">
        <f t="shared" si="15"/>
        <v>27.283680879092632</v>
      </c>
      <c r="K124" s="6">
        <f t="shared" si="13"/>
        <v>37.52071228155447</v>
      </c>
      <c r="L124" s="4">
        <v>109462</v>
      </c>
      <c r="M124" s="6">
        <f t="shared" si="16"/>
        <v>58.61795670940033</v>
      </c>
      <c r="N124" s="5">
        <v>0.47</v>
      </c>
      <c r="O124" s="4">
        <v>13230</v>
      </c>
      <c r="P124" s="4">
        <v>9570</v>
      </c>
      <c r="Q124" s="4">
        <f t="shared" si="17"/>
        <v>3660</v>
      </c>
      <c r="R124" s="4">
        <v>7403</v>
      </c>
      <c r="S124" s="5">
        <v>0.49</v>
      </c>
      <c r="T124" s="10"/>
    </row>
    <row r="125" spans="1:20" ht="12.75">
      <c r="A125" s="3">
        <v>971</v>
      </c>
      <c r="B125" s="3" t="s">
        <v>99</v>
      </c>
      <c r="C125" t="s">
        <v>100</v>
      </c>
      <c r="D125" t="s">
        <v>128</v>
      </c>
      <c r="E125" t="s">
        <v>131</v>
      </c>
      <c r="F125" t="s">
        <v>141</v>
      </c>
      <c r="G125" s="4">
        <v>896</v>
      </c>
      <c r="H125" s="4">
        <v>526</v>
      </c>
      <c r="I125" s="4">
        <f t="shared" si="14"/>
        <v>370</v>
      </c>
      <c r="J125" s="6">
        <f t="shared" si="15"/>
        <v>41.294642857142854</v>
      </c>
      <c r="K125" s="6">
        <f t="shared" si="13"/>
        <v>70.34220532319392</v>
      </c>
      <c r="L125" s="4">
        <v>70</v>
      </c>
      <c r="M125" s="6">
        <f t="shared" si="16"/>
        <v>7.8125</v>
      </c>
      <c r="N125" s="5">
        <v>5.26</v>
      </c>
      <c r="O125" s="4">
        <v>3580</v>
      </c>
      <c r="P125" s="4">
        <v>2108</v>
      </c>
      <c r="Q125" s="4">
        <f t="shared" si="17"/>
        <v>1472</v>
      </c>
      <c r="R125" s="4">
        <v>281</v>
      </c>
      <c r="S125" s="5">
        <v>5.24</v>
      </c>
      <c r="T125" s="10"/>
    </row>
    <row r="126" spans="1:20" ht="12.75">
      <c r="A126" s="3">
        <v>974</v>
      </c>
      <c r="B126" s="3" t="s">
        <v>99</v>
      </c>
      <c r="C126" t="s">
        <v>100</v>
      </c>
      <c r="D126" t="s">
        <v>128</v>
      </c>
      <c r="E126" t="s">
        <v>131</v>
      </c>
      <c r="F126" t="s">
        <v>140</v>
      </c>
      <c r="G126" s="4">
        <v>915</v>
      </c>
      <c r="H126" s="4">
        <v>535</v>
      </c>
      <c r="I126" s="4">
        <f t="shared" si="14"/>
        <v>380</v>
      </c>
      <c r="J126" s="6">
        <f t="shared" si="15"/>
        <v>41.53005464480874</v>
      </c>
      <c r="K126" s="6">
        <f t="shared" si="13"/>
        <v>71.02803738317756</v>
      </c>
      <c r="L126" s="4">
        <v>257</v>
      </c>
      <c r="M126" s="6">
        <f t="shared" si="16"/>
        <v>28.087431693989075</v>
      </c>
      <c r="N126" s="5">
        <v>1.48</v>
      </c>
      <c r="O126" s="4">
        <v>5404</v>
      </c>
      <c r="P126" s="4">
        <v>3156</v>
      </c>
      <c r="Q126" s="4">
        <f t="shared" si="17"/>
        <v>2248</v>
      </c>
      <c r="R126" s="4">
        <v>1514</v>
      </c>
      <c r="S126" s="5">
        <v>1.48</v>
      </c>
      <c r="T126" s="10"/>
    </row>
    <row r="127" spans="1:21" ht="12.75">
      <c r="A127" s="3">
        <v>990</v>
      </c>
      <c r="B127" s="3" t="s">
        <v>99</v>
      </c>
      <c r="C127" t="s">
        <v>101</v>
      </c>
      <c r="D127" t="s">
        <v>128</v>
      </c>
      <c r="E127" t="s">
        <v>130</v>
      </c>
      <c r="F127" t="s">
        <v>130</v>
      </c>
      <c r="G127" s="4">
        <v>291255</v>
      </c>
      <c r="H127" s="4">
        <v>173916</v>
      </c>
      <c r="I127" s="4">
        <f t="shared" si="14"/>
        <v>117339</v>
      </c>
      <c r="J127" s="6">
        <f t="shared" si="15"/>
        <v>40.287377040737496</v>
      </c>
      <c r="K127" s="6">
        <f t="shared" si="13"/>
        <v>67.46877803077348</v>
      </c>
      <c r="L127" s="7" t="s">
        <v>145</v>
      </c>
      <c r="M127" s="6" t="e">
        <f t="shared" si="16"/>
        <v>#VALUE!</v>
      </c>
      <c r="N127" s="3"/>
      <c r="O127" s="4">
        <v>28785</v>
      </c>
      <c r="P127" s="4">
        <v>17188</v>
      </c>
      <c r="Q127" s="4">
        <f t="shared" si="17"/>
        <v>11597</v>
      </c>
      <c r="R127" s="7" t="s">
        <v>145</v>
      </c>
      <c r="S127" s="3"/>
      <c r="T127" s="9">
        <f>+(G127*$AD$3)/100</f>
        <v>24393.429826076586</v>
      </c>
      <c r="U127" s="9">
        <f>+(O127*$AD$3)/100</f>
        <v>2410.825144782457</v>
      </c>
    </row>
    <row r="128" spans="1:20" ht="12.75">
      <c r="A128" s="3">
        <v>1006</v>
      </c>
      <c r="B128" s="3" t="s">
        <v>99</v>
      </c>
      <c r="C128" t="s">
        <v>102</v>
      </c>
      <c r="D128" t="s">
        <v>129</v>
      </c>
      <c r="E128" t="s">
        <v>130</v>
      </c>
      <c r="F128" t="s">
        <v>130</v>
      </c>
      <c r="G128" s="4">
        <v>27800</v>
      </c>
      <c r="H128" s="4">
        <v>25864</v>
      </c>
      <c r="I128" s="4">
        <f t="shared" si="14"/>
        <v>1936</v>
      </c>
      <c r="J128" s="6">
        <f t="shared" si="15"/>
        <v>6.9640287769784175</v>
      </c>
      <c r="K128" s="6">
        <f t="shared" si="13"/>
        <v>7.485307763686978</v>
      </c>
      <c r="L128" s="4">
        <v>1355</v>
      </c>
      <c r="M128" s="6">
        <f t="shared" si="16"/>
        <v>4.87410071942446</v>
      </c>
      <c r="N128" s="5">
        <v>1.43</v>
      </c>
      <c r="O128" s="4">
        <v>11910</v>
      </c>
      <c r="P128" s="4">
        <v>11144</v>
      </c>
      <c r="Q128" s="4">
        <f t="shared" si="17"/>
        <v>766</v>
      </c>
      <c r="R128" s="4">
        <v>556</v>
      </c>
      <c r="S128" s="5">
        <v>1.38</v>
      </c>
      <c r="T128" s="10"/>
    </row>
    <row r="129" spans="1:20" ht="12.75">
      <c r="A129" s="3">
        <v>1020</v>
      </c>
      <c r="B129" s="3" t="s">
        <v>103</v>
      </c>
      <c r="C129" t="s">
        <v>104</v>
      </c>
      <c r="D129" t="s">
        <v>128</v>
      </c>
      <c r="E129" t="s">
        <v>130</v>
      </c>
      <c r="F129" t="s">
        <v>130</v>
      </c>
      <c r="G129" s="4">
        <v>508201</v>
      </c>
      <c r="H129" s="4">
        <v>472394</v>
      </c>
      <c r="I129" s="4">
        <f t="shared" si="14"/>
        <v>35807</v>
      </c>
      <c r="J129" s="6">
        <f t="shared" si="15"/>
        <v>7.045834227008604</v>
      </c>
      <c r="K129" s="6">
        <f t="shared" si="13"/>
        <v>7.579901522881323</v>
      </c>
      <c r="L129" s="4">
        <v>141323</v>
      </c>
      <c r="M129" s="6">
        <f t="shared" si="16"/>
        <v>27.808485225334074</v>
      </c>
      <c r="N129" s="5">
        <v>0.25</v>
      </c>
      <c r="O129" s="4">
        <v>35799</v>
      </c>
      <c r="P129" s="4">
        <v>33727</v>
      </c>
      <c r="Q129" s="4">
        <f t="shared" si="17"/>
        <v>2072</v>
      </c>
      <c r="R129" s="4">
        <v>9558</v>
      </c>
      <c r="S129" s="5">
        <v>0.22</v>
      </c>
      <c r="T129" s="10"/>
    </row>
    <row r="130" spans="1:20" ht="12.75">
      <c r="A130" s="3">
        <v>1023</v>
      </c>
      <c r="B130" s="3" t="s">
        <v>103</v>
      </c>
      <c r="C130" t="s">
        <v>104</v>
      </c>
      <c r="D130" t="s">
        <v>128</v>
      </c>
      <c r="E130" t="s">
        <v>131</v>
      </c>
      <c r="F130" t="s">
        <v>141</v>
      </c>
      <c r="G130" s="4">
        <v>2130</v>
      </c>
      <c r="H130" s="4">
        <v>1707</v>
      </c>
      <c r="I130" s="4">
        <f aca="true" t="shared" si="18" ref="I130:I161">+G130-H130</f>
        <v>423</v>
      </c>
      <c r="J130" s="6">
        <f aca="true" t="shared" si="19" ref="J130:J161">(+I130/G130)*100</f>
        <v>19.859154929577468</v>
      </c>
      <c r="K130" s="6">
        <f t="shared" si="13"/>
        <v>24.78031634446397</v>
      </c>
      <c r="L130" s="4">
        <v>33</v>
      </c>
      <c r="M130" s="6">
        <f aca="true" t="shared" si="20" ref="M130:M161">+(L130/G130)*100</f>
        <v>1.5492957746478873</v>
      </c>
      <c r="N130" s="5">
        <v>12.93</v>
      </c>
      <c r="O130" s="4">
        <v>8524</v>
      </c>
      <c r="P130" s="4">
        <v>6832</v>
      </c>
      <c r="Q130" s="4">
        <f aca="true" t="shared" si="21" ref="Q130:Q161">+O130-P130</f>
        <v>1692</v>
      </c>
      <c r="R130" s="4">
        <v>131</v>
      </c>
      <c r="S130" s="5">
        <v>12.95</v>
      </c>
      <c r="T130" s="10"/>
    </row>
    <row r="131" spans="1:20" ht="12.75">
      <c r="A131" s="3">
        <v>1026</v>
      </c>
      <c r="B131" s="3" t="s">
        <v>103</v>
      </c>
      <c r="C131" t="s">
        <v>104</v>
      </c>
      <c r="D131" t="s">
        <v>128</v>
      </c>
      <c r="E131" t="s">
        <v>131</v>
      </c>
      <c r="F131" t="s">
        <v>140</v>
      </c>
      <c r="G131" s="4">
        <v>2448</v>
      </c>
      <c r="H131" s="4">
        <v>1759</v>
      </c>
      <c r="I131" s="4">
        <f t="shared" si="18"/>
        <v>689</v>
      </c>
      <c r="J131" s="6">
        <f t="shared" si="19"/>
        <v>28.145424836601308</v>
      </c>
      <c r="K131" s="6">
        <f aca="true" t="shared" si="22" ref="K131:K162">+(I131/H131)*100</f>
        <v>39.16998294485503</v>
      </c>
      <c r="L131" s="4">
        <v>254</v>
      </c>
      <c r="M131" s="6">
        <f t="shared" si="20"/>
        <v>10.375816993464053</v>
      </c>
      <c r="N131" s="5">
        <v>2.71</v>
      </c>
      <c r="O131" s="4">
        <v>14443</v>
      </c>
      <c r="P131" s="4">
        <v>10390</v>
      </c>
      <c r="Q131" s="4">
        <f t="shared" si="21"/>
        <v>4053</v>
      </c>
      <c r="R131" s="4">
        <v>1497</v>
      </c>
      <c r="S131" s="5">
        <v>2.71</v>
      </c>
      <c r="T131" s="10"/>
    </row>
    <row r="132" spans="1:20" ht="12.75">
      <c r="A132" s="3">
        <v>1035</v>
      </c>
      <c r="B132" s="3" t="s">
        <v>103</v>
      </c>
      <c r="C132" t="s">
        <v>105</v>
      </c>
      <c r="D132" t="s">
        <v>129</v>
      </c>
      <c r="E132" t="s">
        <v>130</v>
      </c>
      <c r="F132" t="s">
        <v>130</v>
      </c>
      <c r="G132" s="4">
        <v>23715</v>
      </c>
      <c r="H132" s="4">
        <v>28050</v>
      </c>
      <c r="I132" s="4">
        <f t="shared" si="18"/>
        <v>-4335</v>
      </c>
      <c r="J132" s="6">
        <f t="shared" si="19"/>
        <v>-18.27956989247312</v>
      </c>
      <c r="K132" s="6">
        <f t="shared" si="22"/>
        <v>-15.454545454545453</v>
      </c>
      <c r="L132" s="4">
        <v>1673</v>
      </c>
      <c r="M132" s="6">
        <f t="shared" si="20"/>
        <v>7.054606788952141</v>
      </c>
      <c r="N132" s="5">
        <v>-2.59</v>
      </c>
      <c r="O132" s="4">
        <v>11197</v>
      </c>
      <c r="P132" s="4">
        <v>12768</v>
      </c>
      <c r="Q132" s="4">
        <f t="shared" si="21"/>
        <v>-1571</v>
      </c>
      <c r="R132" s="4">
        <v>686</v>
      </c>
      <c r="S132" s="5">
        <v>-2.29</v>
      </c>
      <c r="T132" s="10"/>
    </row>
    <row r="133" spans="1:20" ht="12.75">
      <c r="A133" s="3">
        <v>1049</v>
      </c>
      <c r="B133" s="3" t="s">
        <v>106</v>
      </c>
      <c r="C133" t="s">
        <v>107</v>
      </c>
      <c r="D133" t="s">
        <v>128</v>
      </c>
      <c r="E133" t="s">
        <v>130</v>
      </c>
      <c r="F133" t="s">
        <v>130</v>
      </c>
      <c r="G133" s="4">
        <v>912972</v>
      </c>
      <c r="H133" s="4">
        <v>766523</v>
      </c>
      <c r="I133" s="4">
        <f t="shared" si="18"/>
        <v>146449</v>
      </c>
      <c r="J133" s="6">
        <f t="shared" si="19"/>
        <v>16.04090815490508</v>
      </c>
      <c r="K133" s="6">
        <f t="shared" si="22"/>
        <v>19.105623706007517</v>
      </c>
      <c r="L133" s="4">
        <v>179569</v>
      </c>
      <c r="M133" s="6">
        <f t="shared" si="20"/>
        <v>19.668620724403375</v>
      </c>
      <c r="N133" s="5">
        <v>0.82</v>
      </c>
      <c r="O133" s="4">
        <v>64071</v>
      </c>
      <c r="P133" s="4">
        <v>54136</v>
      </c>
      <c r="Q133" s="4">
        <f t="shared" si="21"/>
        <v>9935</v>
      </c>
      <c r="R133" s="4">
        <v>12144</v>
      </c>
      <c r="S133" s="5">
        <v>0.82</v>
      </c>
      <c r="T133" s="10"/>
    </row>
    <row r="134" spans="1:20" ht="12.75">
      <c r="A134" s="3">
        <v>1052</v>
      </c>
      <c r="B134" s="3" t="s">
        <v>106</v>
      </c>
      <c r="C134" t="s">
        <v>107</v>
      </c>
      <c r="D134" t="s">
        <v>128</v>
      </c>
      <c r="E134" t="s">
        <v>131</v>
      </c>
      <c r="F134" t="s">
        <v>141</v>
      </c>
      <c r="G134" s="4">
        <v>2422</v>
      </c>
      <c r="H134" s="4">
        <v>2215</v>
      </c>
      <c r="I134" s="4">
        <f t="shared" si="18"/>
        <v>207</v>
      </c>
      <c r="J134" s="6">
        <f t="shared" si="19"/>
        <v>8.546655656482246</v>
      </c>
      <c r="K134" s="6">
        <f t="shared" si="22"/>
        <v>9.345372460496613</v>
      </c>
      <c r="L134" s="4">
        <v>103</v>
      </c>
      <c r="M134" s="6">
        <f t="shared" si="20"/>
        <v>4.252683732452518</v>
      </c>
      <c r="N134" s="5">
        <v>2.01</v>
      </c>
      <c r="O134" s="4">
        <v>9684</v>
      </c>
      <c r="P134" s="4">
        <v>8856</v>
      </c>
      <c r="Q134" s="4">
        <f t="shared" si="21"/>
        <v>828</v>
      </c>
      <c r="R134" s="4">
        <v>412</v>
      </c>
      <c r="S134" s="5">
        <v>2.01</v>
      </c>
      <c r="T134" s="10"/>
    </row>
    <row r="135" spans="1:20" ht="12.75">
      <c r="A135" s="3">
        <v>1055</v>
      </c>
      <c r="B135" s="3" t="s">
        <v>106</v>
      </c>
      <c r="C135" t="s">
        <v>107</v>
      </c>
      <c r="D135" t="s">
        <v>128</v>
      </c>
      <c r="E135" t="s">
        <v>131</v>
      </c>
      <c r="F135" t="s">
        <v>140</v>
      </c>
      <c r="G135" s="4">
        <v>2586</v>
      </c>
      <c r="H135" s="4">
        <v>2348</v>
      </c>
      <c r="I135" s="4">
        <f t="shared" si="18"/>
        <v>238</v>
      </c>
      <c r="J135" s="6">
        <f t="shared" si="19"/>
        <v>9.20340293890178</v>
      </c>
      <c r="K135" s="6">
        <f t="shared" si="22"/>
        <v>10.136286201022147</v>
      </c>
      <c r="L135" s="4">
        <v>199</v>
      </c>
      <c r="M135" s="6">
        <f t="shared" si="20"/>
        <v>7.695282289249807</v>
      </c>
      <c r="N135" s="5">
        <v>1.2</v>
      </c>
      <c r="O135" s="4">
        <v>15257</v>
      </c>
      <c r="P135" s="4">
        <v>13841</v>
      </c>
      <c r="Q135" s="4">
        <f t="shared" si="21"/>
        <v>1416</v>
      </c>
      <c r="R135" s="4">
        <v>1173</v>
      </c>
      <c r="S135" s="5">
        <v>1.21</v>
      </c>
      <c r="T135" s="10"/>
    </row>
    <row r="136" spans="1:20" ht="12.75">
      <c r="A136" s="3">
        <v>1064</v>
      </c>
      <c r="B136" s="3" t="s">
        <v>106</v>
      </c>
      <c r="C136" t="s">
        <v>108</v>
      </c>
      <c r="D136" t="s">
        <v>129</v>
      </c>
      <c r="E136" t="s">
        <v>130</v>
      </c>
      <c r="F136" t="s">
        <v>130</v>
      </c>
      <c r="G136" s="4">
        <v>147066</v>
      </c>
      <c r="H136" s="4">
        <v>118272</v>
      </c>
      <c r="I136" s="4">
        <f t="shared" si="18"/>
        <v>28794</v>
      </c>
      <c r="J136" s="6">
        <f t="shared" si="19"/>
        <v>19.578964546530127</v>
      </c>
      <c r="K136" s="6">
        <f t="shared" si="22"/>
        <v>24.3455762987013</v>
      </c>
      <c r="L136" s="4">
        <v>46715</v>
      </c>
      <c r="M136" s="6">
        <f t="shared" si="20"/>
        <v>31.764649885085603</v>
      </c>
      <c r="N136" s="5">
        <v>0.62</v>
      </c>
      <c r="O136" s="4">
        <v>61278</v>
      </c>
      <c r="P136" s="4">
        <v>48977</v>
      </c>
      <c r="Q136" s="4">
        <f t="shared" si="21"/>
        <v>12301</v>
      </c>
      <c r="R136" s="4">
        <v>19153</v>
      </c>
      <c r="S136" s="5">
        <v>0.64</v>
      </c>
      <c r="T136" s="10"/>
    </row>
    <row r="137" spans="1:20" ht="12.75">
      <c r="A137" s="3">
        <v>1078</v>
      </c>
      <c r="B137" s="3" t="s">
        <v>109</v>
      </c>
      <c r="C137" t="s">
        <v>110</v>
      </c>
      <c r="D137" t="s">
        <v>128</v>
      </c>
      <c r="E137" t="s">
        <v>130</v>
      </c>
      <c r="F137" t="s">
        <v>130</v>
      </c>
      <c r="G137" s="4">
        <v>769108</v>
      </c>
      <c r="H137" s="4">
        <v>509246</v>
      </c>
      <c r="I137" s="4">
        <f t="shared" si="18"/>
        <v>259862</v>
      </c>
      <c r="J137" s="6">
        <f t="shared" si="19"/>
        <v>33.7874524774154</v>
      </c>
      <c r="K137" s="6">
        <f t="shared" si="22"/>
        <v>51.02877587649191</v>
      </c>
      <c r="L137" s="4">
        <v>101845</v>
      </c>
      <c r="M137" s="6">
        <f t="shared" si="20"/>
        <v>13.24196341736141</v>
      </c>
      <c r="N137" s="5">
        <v>2.55</v>
      </c>
      <c r="O137" s="4">
        <v>54753</v>
      </c>
      <c r="P137" s="4">
        <v>36081</v>
      </c>
      <c r="Q137" s="4">
        <f t="shared" si="21"/>
        <v>18672</v>
      </c>
      <c r="R137" s="4">
        <v>6888</v>
      </c>
      <c r="S137" s="5">
        <v>2.71</v>
      </c>
      <c r="T137" s="10"/>
    </row>
    <row r="138" spans="1:20" ht="12.75">
      <c r="A138" s="3">
        <v>1081</v>
      </c>
      <c r="B138" s="3" t="s">
        <v>109</v>
      </c>
      <c r="C138" t="s">
        <v>110</v>
      </c>
      <c r="D138" t="s">
        <v>128</v>
      </c>
      <c r="E138" t="s">
        <v>131</v>
      </c>
      <c r="F138" t="s">
        <v>141</v>
      </c>
      <c r="G138" s="4">
        <v>1975</v>
      </c>
      <c r="H138" s="4">
        <v>1586</v>
      </c>
      <c r="I138" s="4">
        <f t="shared" si="18"/>
        <v>389</v>
      </c>
      <c r="J138" s="6">
        <f t="shared" si="19"/>
        <v>19.69620253164557</v>
      </c>
      <c r="K138" s="6">
        <f t="shared" si="22"/>
        <v>24.527112232030266</v>
      </c>
      <c r="L138" s="4">
        <v>50</v>
      </c>
      <c r="M138" s="6">
        <f t="shared" si="20"/>
        <v>2.5316455696202533</v>
      </c>
      <c r="N138" s="5">
        <v>7.77</v>
      </c>
      <c r="O138" s="4">
        <v>7900</v>
      </c>
      <c r="P138" s="4">
        <v>6344</v>
      </c>
      <c r="Q138" s="4">
        <f t="shared" si="21"/>
        <v>1556</v>
      </c>
      <c r="R138" s="4">
        <v>200</v>
      </c>
      <c r="S138" s="5">
        <v>7.77</v>
      </c>
      <c r="T138" s="10"/>
    </row>
    <row r="139" spans="1:20" ht="12.75">
      <c r="A139" s="3">
        <v>1084</v>
      </c>
      <c r="B139" s="3" t="s">
        <v>109</v>
      </c>
      <c r="C139" t="s">
        <v>110</v>
      </c>
      <c r="D139" t="s">
        <v>128</v>
      </c>
      <c r="E139" t="s">
        <v>131</v>
      </c>
      <c r="F139" t="s">
        <v>140</v>
      </c>
      <c r="G139" s="4">
        <v>2202</v>
      </c>
      <c r="H139" s="4">
        <v>1671</v>
      </c>
      <c r="I139" s="4">
        <f t="shared" si="18"/>
        <v>531</v>
      </c>
      <c r="J139" s="6">
        <f t="shared" si="19"/>
        <v>24.114441416893733</v>
      </c>
      <c r="K139" s="6">
        <f t="shared" si="22"/>
        <v>31.77737881508079</v>
      </c>
      <c r="L139" s="4">
        <v>174</v>
      </c>
      <c r="M139" s="6">
        <f t="shared" si="20"/>
        <v>7.901907356948229</v>
      </c>
      <c r="N139" s="5">
        <v>3.05</v>
      </c>
      <c r="O139" s="4">
        <v>12986</v>
      </c>
      <c r="P139" s="4">
        <v>9859</v>
      </c>
      <c r="Q139" s="4">
        <f t="shared" si="21"/>
        <v>3127</v>
      </c>
      <c r="R139" s="4">
        <v>1028</v>
      </c>
      <c r="S139" s="5">
        <v>3.04</v>
      </c>
      <c r="T139" s="10"/>
    </row>
    <row r="140" spans="1:20" ht="12.75">
      <c r="A140" s="3">
        <v>1100</v>
      </c>
      <c r="B140" s="3" t="s">
        <v>111</v>
      </c>
      <c r="C140" t="s">
        <v>112</v>
      </c>
      <c r="D140" t="s">
        <v>128</v>
      </c>
      <c r="E140" t="s">
        <v>130</v>
      </c>
      <c r="F140" t="s">
        <v>130</v>
      </c>
      <c r="G140" s="4">
        <v>898033</v>
      </c>
      <c r="H140" s="4">
        <v>740346</v>
      </c>
      <c r="I140" s="4">
        <f t="shared" si="18"/>
        <v>157687</v>
      </c>
      <c r="J140" s="6">
        <f t="shared" si="19"/>
        <v>17.559154284976163</v>
      </c>
      <c r="K140" s="6">
        <f t="shared" si="22"/>
        <v>21.29909528787891</v>
      </c>
      <c r="L140" s="4">
        <v>166026</v>
      </c>
      <c r="M140" s="6">
        <f t="shared" si="20"/>
        <v>18.487739314702242</v>
      </c>
      <c r="N140" s="5">
        <v>0.95</v>
      </c>
      <c r="O140" s="4">
        <v>63191</v>
      </c>
      <c r="P140" s="4">
        <v>51788</v>
      </c>
      <c r="Q140" s="4">
        <f t="shared" si="21"/>
        <v>11403</v>
      </c>
      <c r="R140" s="4">
        <v>11228</v>
      </c>
      <c r="S140" s="5">
        <v>1.02</v>
      </c>
      <c r="T140" s="10"/>
    </row>
    <row r="141" spans="1:20" ht="12.75">
      <c r="A141" s="3">
        <v>1103</v>
      </c>
      <c r="B141" s="3" t="s">
        <v>111</v>
      </c>
      <c r="C141" t="s">
        <v>112</v>
      </c>
      <c r="D141" t="s">
        <v>128</v>
      </c>
      <c r="E141" t="s">
        <v>131</v>
      </c>
      <c r="F141" t="s">
        <v>141</v>
      </c>
      <c r="G141" s="4">
        <v>2030</v>
      </c>
      <c r="H141" s="4">
        <v>2049</v>
      </c>
      <c r="I141" s="4">
        <f t="shared" si="18"/>
        <v>-19</v>
      </c>
      <c r="J141" s="6">
        <f t="shared" si="19"/>
        <v>-0.935960591133005</v>
      </c>
      <c r="K141" s="6">
        <f t="shared" si="22"/>
        <v>-0.9272816007808687</v>
      </c>
      <c r="L141" s="4">
        <v>46</v>
      </c>
      <c r="M141" s="6">
        <f t="shared" si="20"/>
        <v>2.2660098522167487</v>
      </c>
      <c r="N141" s="5">
        <v>-0.41</v>
      </c>
      <c r="O141" s="4">
        <v>8124</v>
      </c>
      <c r="P141" s="4">
        <v>8196</v>
      </c>
      <c r="Q141" s="4">
        <f t="shared" si="21"/>
        <v>-72</v>
      </c>
      <c r="R141" s="4">
        <v>186</v>
      </c>
      <c r="S141" s="5">
        <v>-0.39</v>
      </c>
      <c r="T141" s="10"/>
    </row>
    <row r="142" spans="1:20" ht="12.75">
      <c r="A142" s="3">
        <v>1106</v>
      </c>
      <c r="B142" s="3" t="s">
        <v>111</v>
      </c>
      <c r="C142" t="s">
        <v>112</v>
      </c>
      <c r="D142" t="s">
        <v>128</v>
      </c>
      <c r="E142" t="s">
        <v>131</v>
      </c>
      <c r="F142" t="s">
        <v>140</v>
      </c>
      <c r="G142" s="4">
        <v>2337</v>
      </c>
      <c r="H142" s="4">
        <v>2164</v>
      </c>
      <c r="I142" s="4">
        <f t="shared" si="18"/>
        <v>173</v>
      </c>
      <c r="J142" s="6">
        <f t="shared" si="19"/>
        <v>7.40265297389816</v>
      </c>
      <c r="K142" s="6">
        <f t="shared" si="22"/>
        <v>7.99445471349353</v>
      </c>
      <c r="L142" s="4">
        <v>328</v>
      </c>
      <c r="M142" s="6">
        <f t="shared" si="20"/>
        <v>14.035087719298245</v>
      </c>
      <c r="N142" s="5">
        <v>0.53</v>
      </c>
      <c r="O142" s="4">
        <v>13788</v>
      </c>
      <c r="P142" s="4">
        <v>12768</v>
      </c>
      <c r="Q142" s="4">
        <f t="shared" si="21"/>
        <v>1020</v>
      </c>
      <c r="R142" s="4">
        <v>1935</v>
      </c>
      <c r="S142" s="5">
        <v>0.53</v>
      </c>
      <c r="T142" s="10"/>
    </row>
    <row r="143" spans="1:20" ht="12.75">
      <c r="A143" s="3">
        <v>1115</v>
      </c>
      <c r="B143" s="3" t="s">
        <v>111</v>
      </c>
      <c r="C143" t="s">
        <v>113</v>
      </c>
      <c r="D143" t="s">
        <v>129</v>
      </c>
      <c r="E143" t="s">
        <v>130</v>
      </c>
      <c r="F143" t="s">
        <v>130</v>
      </c>
      <c r="G143" s="4">
        <v>73227</v>
      </c>
      <c r="H143" s="4">
        <v>65804</v>
      </c>
      <c r="I143" s="4">
        <f t="shared" si="18"/>
        <v>7423</v>
      </c>
      <c r="J143" s="6">
        <f t="shared" si="19"/>
        <v>10.136971335709505</v>
      </c>
      <c r="K143" s="6">
        <f t="shared" si="22"/>
        <v>11.280469272384657</v>
      </c>
      <c r="L143" s="4">
        <v>15859</v>
      </c>
      <c r="M143" s="6">
        <f t="shared" si="20"/>
        <v>21.657312193589796</v>
      </c>
      <c r="N143" s="5">
        <v>0.47</v>
      </c>
      <c r="O143" s="4">
        <v>30387</v>
      </c>
      <c r="P143" s="4">
        <v>27391</v>
      </c>
      <c r="Q143" s="4">
        <f t="shared" si="21"/>
        <v>2996</v>
      </c>
      <c r="R143" s="4">
        <v>6502</v>
      </c>
      <c r="S143" s="5">
        <v>0.46</v>
      </c>
      <c r="T143" s="10"/>
    </row>
    <row r="144" spans="1:20" ht="12.75">
      <c r="A144" s="3">
        <v>1129</v>
      </c>
      <c r="B144" s="3" t="s">
        <v>114</v>
      </c>
      <c r="C144" t="s">
        <v>115</v>
      </c>
      <c r="D144" t="s">
        <v>128</v>
      </c>
      <c r="E144" t="s">
        <v>130</v>
      </c>
      <c r="F144" t="s">
        <v>130</v>
      </c>
      <c r="G144" s="4">
        <v>1312127</v>
      </c>
      <c r="H144" s="4">
        <v>918227</v>
      </c>
      <c r="I144" s="4">
        <f t="shared" si="18"/>
        <v>393900</v>
      </c>
      <c r="J144" s="6">
        <f t="shared" si="19"/>
        <v>30.019959958144295</v>
      </c>
      <c r="K144" s="6">
        <f t="shared" si="22"/>
        <v>42.89788908407181</v>
      </c>
      <c r="L144" s="4">
        <v>254840</v>
      </c>
      <c r="M144" s="6">
        <f t="shared" si="20"/>
        <v>19.421900471524477</v>
      </c>
      <c r="N144" s="5">
        <v>1.55</v>
      </c>
      <c r="O144" s="4">
        <v>93260</v>
      </c>
      <c r="P144" s="4">
        <v>64975</v>
      </c>
      <c r="Q144" s="4">
        <f t="shared" si="21"/>
        <v>28285</v>
      </c>
      <c r="R144" s="4">
        <v>17235</v>
      </c>
      <c r="S144" s="5">
        <v>1.64</v>
      </c>
      <c r="T144" s="10"/>
    </row>
    <row r="145" spans="1:20" ht="12.75">
      <c r="A145" s="3">
        <v>1132</v>
      </c>
      <c r="B145" s="3" t="s">
        <v>114</v>
      </c>
      <c r="C145" t="s">
        <v>115</v>
      </c>
      <c r="D145" t="s">
        <v>128</v>
      </c>
      <c r="E145" t="s">
        <v>131</v>
      </c>
      <c r="F145" t="s">
        <v>141</v>
      </c>
      <c r="G145" s="4">
        <v>3045</v>
      </c>
      <c r="H145" s="4">
        <v>2797</v>
      </c>
      <c r="I145" s="4">
        <f t="shared" si="18"/>
        <v>248</v>
      </c>
      <c r="J145" s="6">
        <f t="shared" si="19"/>
        <v>8.144499178981937</v>
      </c>
      <c r="K145" s="6">
        <f t="shared" si="22"/>
        <v>8.866642831605292</v>
      </c>
      <c r="L145" s="4">
        <v>138</v>
      </c>
      <c r="M145" s="6">
        <f t="shared" si="20"/>
        <v>4.532019704433497</v>
      </c>
      <c r="N145" s="5">
        <v>1.8</v>
      </c>
      <c r="O145" s="4">
        <v>12180</v>
      </c>
      <c r="P145" s="4">
        <v>11184</v>
      </c>
      <c r="Q145" s="4">
        <f t="shared" si="21"/>
        <v>996</v>
      </c>
      <c r="R145" s="4">
        <v>550</v>
      </c>
      <c r="S145" s="5">
        <v>1.81</v>
      </c>
      <c r="T145" s="10"/>
    </row>
    <row r="146" spans="1:20" ht="12.75">
      <c r="A146" s="3">
        <v>1135</v>
      </c>
      <c r="B146" s="3" t="s">
        <v>114</v>
      </c>
      <c r="C146" t="s">
        <v>115</v>
      </c>
      <c r="D146" t="s">
        <v>128</v>
      </c>
      <c r="E146" t="s">
        <v>131</v>
      </c>
      <c r="F146" t="s">
        <v>140</v>
      </c>
      <c r="G146" s="4">
        <v>3622</v>
      </c>
      <c r="H146" s="4">
        <v>2852</v>
      </c>
      <c r="I146" s="4">
        <f t="shared" si="18"/>
        <v>770</v>
      </c>
      <c r="J146" s="6">
        <f t="shared" si="19"/>
        <v>21.258972943125347</v>
      </c>
      <c r="K146" s="6">
        <f t="shared" si="22"/>
        <v>26.99859747545582</v>
      </c>
      <c r="L146" s="4">
        <v>580</v>
      </c>
      <c r="M146" s="6">
        <f t="shared" si="20"/>
        <v>16.01325234676974</v>
      </c>
      <c r="N146" s="5">
        <v>1.33</v>
      </c>
      <c r="O146" s="4">
        <v>21370</v>
      </c>
      <c r="P146" s="4">
        <v>16827</v>
      </c>
      <c r="Q146" s="4">
        <f t="shared" si="21"/>
        <v>4543</v>
      </c>
      <c r="R146" s="4">
        <v>3423</v>
      </c>
      <c r="S146" s="5">
        <v>1.33</v>
      </c>
      <c r="T146" s="10"/>
    </row>
    <row r="147" spans="1:20" ht="12.75">
      <c r="A147" s="3">
        <v>1144</v>
      </c>
      <c r="B147" s="3" t="s">
        <v>114</v>
      </c>
      <c r="C147" t="s">
        <v>116</v>
      </c>
      <c r="D147" t="s">
        <v>129</v>
      </c>
      <c r="E147" t="s">
        <v>130</v>
      </c>
      <c r="F147" t="s">
        <v>130</v>
      </c>
      <c r="G147" s="4">
        <v>96470</v>
      </c>
      <c r="H147" s="4">
        <v>98464</v>
      </c>
      <c r="I147" s="4">
        <f t="shared" si="18"/>
        <v>-1994</v>
      </c>
      <c r="J147" s="6">
        <f t="shared" si="19"/>
        <v>-2.06696382295014</v>
      </c>
      <c r="K147" s="6">
        <f t="shared" si="22"/>
        <v>-2.0251056223594412</v>
      </c>
      <c r="L147" s="4">
        <v>21204</v>
      </c>
      <c r="M147" s="6">
        <f t="shared" si="20"/>
        <v>21.97989012128123</v>
      </c>
      <c r="N147" s="5">
        <v>-0.09</v>
      </c>
      <c r="O147" s="4">
        <v>40295</v>
      </c>
      <c r="P147" s="4">
        <v>40743</v>
      </c>
      <c r="Q147" s="4">
        <f t="shared" si="21"/>
        <v>-448</v>
      </c>
      <c r="R147" s="4">
        <v>8694</v>
      </c>
      <c r="S147" s="5">
        <v>-0.05</v>
      </c>
      <c r="T147" s="10"/>
    </row>
    <row r="148" spans="1:20" ht="12.75">
      <c r="A148" s="3">
        <v>1158</v>
      </c>
      <c r="B148" s="3" t="s">
        <v>117</v>
      </c>
      <c r="C148" t="s">
        <v>119</v>
      </c>
      <c r="D148" t="s">
        <v>128</v>
      </c>
      <c r="E148" t="s">
        <v>130</v>
      </c>
      <c r="F148" t="s">
        <v>130</v>
      </c>
      <c r="G148" s="4">
        <v>731917</v>
      </c>
      <c r="H148" s="4">
        <v>635627</v>
      </c>
      <c r="I148" s="4">
        <f t="shared" si="18"/>
        <v>96290</v>
      </c>
      <c r="J148" s="6">
        <f t="shared" si="19"/>
        <v>13.155863301439918</v>
      </c>
      <c r="K148" s="6">
        <f t="shared" si="22"/>
        <v>15.148821557296968</v>
      </c>
      <c r="L148" s="4">
        <v>140151</v>
      </c>
      <c r="M148" s="6">
        <f t="shared" si="20"/>
        <v>19.14848268314577</v>
      </c>
      <c r="N148" s="5">
        <v>0.69</v>
      </c>
      <c r="O148" s="4">
        <v>52322</v>
      </c>
      <c r="P148" s="4">
        <v>45030</v>
      </c>
      <c r="Q148" s="4">
        <f t="shared" si="21"/>
        <v>7292</v>
      </c>
      <c r="R148" s="4">
        <v>9478</v>
      </c>
      <c r="S148" s="5">
        <v>0.77</v>
      </c>
      <c r="T148" s="10"/>
    </row>
    <row r="149" spans="1:20" ht="12.75">
      <c r="A149" s="3">
        <v>1161</v>
      </c>
      <c r="B149" s="3" t="s">
        <v>117</v>
      </c>
      <c r="C149" t="s">
        <v>119</v>
      </c>
      <c r="D149" t="s">
        <v>128</v>
      </c>
      <c r="E149" t="s">
        <v>131</v>
      </c>
      <c r="F149" t="s">
        <v>141</v>
      </c>
      <c r="G149" s="4">
        <v>1860</v>
      </c>
      <c r="H149" s="4">
        <v>1851</v>
      </c>
      <c r="I149" s="4">
        <f t="shared" si="18"/>
        <v>9</v>
      </c>
      <c r="J149" s="6">
        <f t="shared" si="19"/>
        <v>0.4838709677419355</v>
      </c>
      <c r="K149" s="6">
        <f t="shared" si="22"/>
        <v>0.48622366288492713</v>
      </c>
      <c r="L149" s="4">
        <v>78</v>
      </c>
      <c r="M149" s="6">
        <f t="shared" si="20"/>
        <v>4.193548387096775</v>
      </c>
      <c r="N149" s="5">
        <v>0.12</v>
      </c>
      <c r="O149" s="4">
        <v>7436</v>
      </c>
      <c r="P149" s="4">
        <v>7400</v>
      </c>
      <c r="Q149" s="4">
        <f t="shared" si="21"/>
        <v>36</v>
      </c>
      <c r="R149" s="4">
        <v>314</v>
      </c>
      <c r="S149" s="5">
        <v>0.11</v>
      </c>
      <c r="T149" s="10"/>
    </row>
    <row r="150" spans="1:20" ht="12.75">
      <c r="A150" s="3">
        <v>1164</v>
      </c>
      <c r="B150" s="3" t="s">
        <v>117</v>
      </c>
      <c r="C150" t="s">
        <v>119</v>
      </c>
      <c r="D150" t="s">
        <v>128</v>
      </c>
      <c r="E150" t="s">
        <v>131</v>
      </c>
      <c r="F150" t="s">
        <v>140</v>
      </c>
      <c r="G150" s="4">
        <v>2189</v>
      </c>
      <c r="H150" s="4">
        <v>1947</v>
      </c>
      <c r="I150" s="4">
        <f t="shared" si="18"/>
        <v>242</v>
      </c>
      <c r="J150" s="6">
        <f t="shared" si="19"/>
        <v>11.055276381909549</v>
      </c>
      <c r="K150" s="6">
        <f t="shared" si="22"/>
        <v>12.429378531073446</v>
      </c>
      <c r="L150" s="4">
        <v>256</v>
      </c>
      <c r="M150" s="6">
        <f t="shared" si="20"/>
        <v>11.694837825491092</v>
      </c>
      <c r="N150" s="5">
        <v>0.94</v>
      </c>
      <c r="O150" s="4">
        <v>12921</v>
      </c>
      <c r="P150" s="4">
        <v>11493</v>
      </c>
      <c r="Q150" s="4">
        <f t="shared" si="21"/>
        <v>1428</v>
      </c>
      <c r="R150" s="4">
        <v>1508</v>
      </c>
      <c r="S150" s="5">
        <v>0.95</v>
      </c>
      <c r="T150" s="10"/>
    </row>
    <row r="151" spans="1:20" ht="12.75">
      <c r="A151" s="3">
        <v>1180</v>
      </c>
      <c r="B151" s="3" t="s">
        <v>120</v>
      </c>
      <c r="C151" t="s">
        <v>121</v>
      </c>
      <c r="D151" t="s">
        <v>128</v>
      </c>
      <c r="E151" t="s">
        <v>130</v>
      </c>
      <c r="F151" t="s">
        <v>130</v>
      </c>
      <c r="G151" s="4">
        <v>1025895</v>
      </c>
      <c r="H151" s="4">
        <v>965377</v>
      </c>
      <c r="I151" s="4">
        <f t="shared" si="18"/>
        <v>60518</v>
      </c>
      <c r="J151" s="6">
        <f t="shared" si="19"/>
        <v>5.8990442491678</v>
      </c>
      <c r="K151" s="6">
        <f t="shared" si="22"/>
        <v>6.26884626420559</v>
      </c>
      <c r="L151" s="4">
        <v>379825</v>
      </c>
      <c r="M151" s="6">
        <f t="shared" si="20"/>
        <v>37.023769489080266</v>
      </c>
      <c r="N151" s="5">
        <v>0.16</v>
      </c>
      <c r="O151" s="4">
        <v>72207</v>
      </c>
      <c r="P151" s="4">
        <v>67938</v>
      </c>
      <c r="Q151" s="4">
        <f t="shared" si="21"/>
        <v>4269</v>
      </c>
      <c r="R151" s="4">
        <v>25688</v>
      </c>
      <c r="S151" s="5">
        <v>0.17</v>
      </c>
      <c r="T151" s="10"/>
    </row>
    <row r="152" spans="1:20" ht="12.75">
      <c r="A152" s="3">
        <v>1183</v>
      </c>
      <c r="B152" s="3" t="s">
        <v>120</v>
      </c>
      <c r="C152" t="s">
        <v>121</v>
      </c>
      <c r="D152" t="s">
        <v>128</v>
      </c>
      <c r="E152" t="s">
        <v>131</v>
      </c>
      <c r="F152" t="s">
        <v>141</v>
      </c>
      <c r="G152" s="4">
        <v>2880</v>
      </c>
      <c r="H152" s="4">
        <v>2866</v>
      </c>
      <c r="I152" s="4">
        <f t="shared" si="18"/>
        <v>14</v>
      </c>
      <c r="J152" s="6">
        <f t="shared" si="19"/>
        <v>0.4861111111111111</v>
      </c>
      <c r="K152" s="6">
        <f t="shared" si="22"/>
        <v>0.48848569434752265</v>
      </c>
      <c r="L152" s="4">
        <v>46</v>
      </c>
      <c r="M152" s="6">
        <f t="shared" si="20"/>
        <v>1.597222222222222</v>
      </c>
      <c r="N152" s="5">
        <v>0.31</v>
      </c>
      <c r="O152" s="4">
        <v>11520</v>
      </c>
      <c r="P152" s="4">
        <v>11456</v>
      </c>
      <c r="Q152" s="4">
        <f t="shared" si="21"/>
        <v>64</v>
      </c>
      <c r="R152" s="4">
        <v>182</v>
      </c>
      <c r="S152" s="5">
        <v>0.35</v>
      </c>
      <c r="T152" s="10"/>
    </row>
    <row r="153" spans="1:20" ht="12.75">
      <c r="A153" s="3">
        <v>1186</v>
      </c>
      <c r="B153" s="3" t="s">
        <v>120</v>
      </c>
      <c r="C153" t="s">
        <v>121</v>
      </c>
      <c r="D153" t="s">
        <v>128</v>
      </c>
      <c r="E153" t="s">
        <v>131</v>
      </c>
      <c r="F153" t="s">
        <v>140</v>
      </c>
      <c r="G153" s="4">
        <v>3123</v>
      </c>
      <c r="H153" s="4">
        <v>2966</v>
      </c>
      <c r="I153" s="4">
        <f t="shared" si="18"/>
        <v>157</v>
      </c>
      <c r="J153" s="6">
        <f t="shared" si="19"/>
        <v>5.027217419148255</v>
      </c>
      <c r="K153" s="6">
        <f t="shared" si="22"/>
        <v>5.293324342548887</v>
      </c>
      <c r="L153" s="4">
        <v>243</v>
      </c>
      <c r="M153" s="6">
        <f t="shared" si="20"/>
        <v>7.780979827089338</v>
      </c>
      <c r="N153" s="5">
        <v>0.65</v>
      </c>
      <c r="O153" s="4">
        <v>18426</v>
      </c>
      <c r="P153" s="4">
        <v>17494</v>
      </c>
      <c r="Q153" s="4">
        <f t="shared" si="21"/>
        <v>932</v>
      </c>
      <c r="R153" s="4">
        <v>1436</v>
      </c>
      <c r="S153" s="5">
        <v>0.65</v>
      </c>
      <c r="T153" s="10"/>
    </row>
    <row r="154" spans="1:20" ht="12.75">
      <c r="A154" s="3">
        <v>1195</v>
      </c>
      <c r="B154" s="3" t="s">
        <v>120</v>
      </c>
      <c r="C154" t="s">
        <v>122</v>
      </c>
      <c r="D154" t="s">
        <v>129</v>
      </c>
      <c r="E154" t="s">
        <v>130</v>
      </c>
      <c r="F154" t="s">
        <v>130</v>
      </c>
      <c r="G154" s="4">
        <v>72155</v>
      </c>
      <c r="H154" s="4">
        <v>81041</v>
      </c>
      <c r="I154" s="4">
        <f t="shared" si="18"/>
        <v>-8886</v>
      </c>
      <c r="J154" s="6">
        <f t="shared" si="19"/>
        <v>-12.315154874922042</v>
      </c>
      <c r="K154" s="6">
        <f t="shared" si="22"/>
        <v>-10.964820276156512</v>
      </c>
      <c r="L154" s="4">
        <v>827</v>
      </c>
      <c r="M154" s="6">
        <f t="shared" si="20"/>
        <v>1.1461437183840344</v>
      </c>
      <c r="N154" s="5">
        <v>-10.74</v>
      </c>
      <c r="O154" s="4">
        <v>29752</v>
      </c>
      <c r="P154" s="4">
        <v>33369</v>
      </c>
      <c r="Q154" s="4">
        <f t="shared" si="21"/>
        <v>-3617</v>
      </c>
      <c r="R154" s="4">
        <v>339</v>
      </c>
      <c r="S154" s="5">
        <v>-10.66</v>
      </c>
      <c r="T154" s="10"/>
    </row>
    <row r="155" spans="1:20" ht="12.75">
      <c r="A155" s="3">
        <v>1209</v>
      </c>
      <c r="B155" s="3" t="s">
        <v>123</v>
      </c>
      <c r="C155" t="s">
        <v>124</v>
      </c>
      <c r="D155" t="s">
        <v>128</v>
      </c>
      <c r="E155" t="s">
        <v>130</v>
      </c>
      <c r="F155" t="s">
        <v>130</v>
      </c>
      <c r="G155" s="4">
        <v>853690</v>
      </c>
      <c r="H155" s="4">
        <v>705564</v>
      </c>
      <c r="I155" s="4">
        <f t="shared" si="18"/>
        <v>148126</v>
      </c>
      <c r="J155" s="6">
        <f t="shared" si="19"/>
        <v>17.351263339151213</v>
      </c>
      <c r="K155" s="6">
        <f t="shared" si="22"/>
        <v>20.99398495388087</v>
      </c>
      <c r="L155" s="4">
        <v>172323</v>
      </c>
      <c r="M155" s="6">
        <f t="shared" si="20"/>
        <v>20.18566458550528</v>
      </c>
      <c r="N155" s="5">
        <v>0.86</v>
      </c>
      <c r="O155" s="4">
        <v>61314</v>
      </c>
      <c r="P155" s="4">
        <v>50009</v>
      </c>
      <c r="Q155" s="4">
        <f t="shared" si="21"/>
        <v>11305</v>
      </c>
      <c r="R155" s="4">
        <v>11654</v>
      </c>
      <c r="S155" s="5">
        <v>0.97</v>
      </c>
      <c r="T155" s="10"/>
    </row>
    <row r="156" spans="1:20" ht="12.75">
      <c r="A156" s="3">
        <v>1212</v>
      </c>
      <c r="B156" s="3" t="s">
        <v>123</v>
      </c>
      <c r="C156" t="s">
        <v>124</v>
      </c>
      <c r="D156" t="s">
        <v>128</v>
      </c>
      <c r="E156" t="s">
        <v>131</v>
      </c>
      <c r="F156" t="s">
        <v>141</v>
      </c>
      <c r="G156" s="4">
        <v>2147</v>
      </c>
      <c r="H156" s="4">
        <v>1558</v>
      </c>
      <c r="I156" s="4">
        <f t="shared" si="18"/>
        <v>589</v>
      </c>
      <c r="J156" s="6">
        <f t="shared" si="19"/>
        <v>27.43362831858407</v>
      </c>
      <c r="K156" s="6">
        <f t="shared" si="22"/>
        <v>37.80487804878049</v>
      </c>
      <c r="L156" s="4">
        <v>110</v>
      </c>
      <c r="M156" s="6">
        <f t="shared" si="20"/>
        <v>5.123428039124359</v>
      </c>
      <c r="N156" s="5">
        <v>5.36</v>
      </c>
      <c r="O156" s="4">
        <v>9412</v>
      </c>
      <c r="P156" s="4">
        <v>6956</v>
      </c>
      <c r="Q156" s="4">
        <f t="shared" si="21"/>
        <v>2456</v>
      </c>
      <c r="R156" s="4">
        <v>440</v>
      </c>
      <c r="S156" s="5">
        <v>5.59</v>
      </c>
      <c r="T156" s="10"/>
    </row>
    <row r="157" spans="1:20" ht="12.75">
      <c r="A157" s="3">
        <v>1215</v>
      </c>
      <c r="B157" s="3" t="s">
        <v>123</v>
      </c>
      <c r="C157" t="s">
        <v>124</v>
      </c>
      <c r="D157" t="s">
        <v>128</v>
      </c>
      <c r="E157" t="s">
        <v>131</v>
      </c>
      <c r="F157" t="s">
        <v>140</v>
      </c>
      <c r="G157" s="4">
        <v>2191</v>
      </c>
      <c r="H157" s="4">
        <v>1589</v>
      </c>
      <c r="I157" s="4">
        <f t="shared" si="18"/>
        <v>602</v>
      </c>
      <c r="J157" s="6">
        <f t="shared" si="19"/>
        <v>27.47603833865815</v>
      </c>
      <c r="K157" s="6">
        <f t="shared" si="22"/>
        <v>37.88546255506608</v>
      </c>
      <c r="L157" s="4">
        <v>116</v>
      </c>
      <c r="M157" s="6">
        <f t="shared" si="20"/>
        <v>5.294386125057052</v>
      </c>
      <c r="N157" s="5">
        <v>5.2</v>
      </c>
      <c r="O157" s="4">
        <v>14154</v>
      </c>
      <c r="P157" s="4">
        <v>10443</v>
      </c>
      <c r="Q157" s="4">
        <f t="shared" si="21"/>
        <v>3711</v>
      </c>
      <c r="R157" s="4">
        <v>683</v>
      </c>
      <c r="S157" s="5">
        <v>5.44</v>
      </c>
      <c r="T157" s="10"/>
    </row>
    <row r="158" spans="1:20" ht="12.75">
      <c r="A158" s="3">
        <v>1231</v>
      </c>
      <c r="B158" s="3" t="s">
        <v>125</v>
      </c>
      <c r="C158" t="s">
        <v>126</v>
      </c>
      <c r="D158" t="s">
        <v>128</v>
      </c>
      <c r="E158" t="s">
        <v>130</v>
      </c>
      <c r="F158" t="s">
        <v>130</v>
      </c>
      <c r="G158" s="4">
        <v>594031</v>
      </c>
      <c r="H158" s="4">
        <v>423150</v>
      </c>
      <c r="I158" s="4">
        <f t="shared" si="18"/>
        <v>170881</v>
      </c>
      <c r="J158" s="6">
        <f t="shared" si="19"/>
        <v>28.76634384400814</v>
      </c>
      <c r="K158" s="6">
        <f t="shared" si="22"/>
        <v>40.38307928630509</v>
      </c>
      <c r="L158" s="4">
        <v>55750</v>
      </c>
      <c r="M158" s="6">
        <f t="shared" si="20"/>
        <v>9.385032094284641</v>
      </c>
      <c r="N158" s="5">
        <v>3.07</v>
      </c>
      <c r="O158" s="4">
        <v>41822</v>
      </c>
      <c r="P158" s="4">
        <v>30000</v>
      </c>
      <c r="Q158" s="4">
        <f t="shared" si="21"/>
        <v>11822</v>
      </c>
      <c r="R158" s="4">
        <v>3770</v>
      </c>
      <c r="S158" s="5">
        <v>3.14</v>
      </c>
      <c r="T158" s="10"/>
    </row>
    <row r="159" spans="1:20" ht="12.75">
      <c r="A159" s="3">
        <v>1234</v>
      </c>
      <c r="B159" s="3" t="s">
        <v>125</v>
      </c>
      <c r="C159" t="s">
        <v>126</v>
      </c>
      <c r="D159" t="s">
        <v>128</v>
      </c>
      <c r="E159" t="s">
        <v>131</v>
      </c>
      <c r="F159" t="s">
        <v>141</v>
      </c>
      <c r="G159" s="4">
        <v>1642</v>
      </c>
      <c r="H159" s="4">
        <v>1870</v>
      </c>
      <c r="I159" s="4">
        <f t="shared" si="18"/>
        <v>-228</v>
      </c>
      <c r="J159" s="6">
        <f t="shared" si="19"/>
        <v>-13.885505481120585</v>
      </c>
      <c r="K159" s="6">
        <f t="shared" si="22"/>
        <v>-12.192513368983956</v>
      </c>
      <c r="L159" s="4">
        <v>29</v>
      </c>
      <c r="M159" s="6">
        <f t="shared" si="20"/>
        <v>1.7661388550548112</v>
      </c>
      <c r="N159" s="5">
        <v>-7.89</v>
      </c>
      <c r="O159" s="4">
        <v>6568</v>
      </c>
      <c r="P159" s="4">
        <v>7484</v>
      </c>
      <c r="Q159" s="4">
        <f t="shared" si="21"/>
        <v>-916</v>
      </c>
      <c r="R159" s="4">
        <v>116</v>
      </c>
      <c r="S159" s="5">
        <v>-7.92</v>
      </c>
      <c r="T159" s="10"/>
    </row>
    <row r="160" spans="1:20" ht="12.75">
      <c r="A160" s="3">
        <v>1237</v>
      </c>
      <c r="B160" s="3" t="s">
        <v>125</v>
      </c>
      <c r="C160" t="s">
        <v>126</v>
      </c>
      <c r="D160" t="s">
        <v>128</v>
      </c>
      <c r="E160" t="s">
        <v>131</v>
      </c>
      <c r="F160" t="s">
        <v>140</v>
      </c>
      <c r="G160" s="4">
        <v>1830</v>
      </c>
      <c r="H160" s="4">
        <v>2010</v>
      </c>
      <c r="I160" s="4">
        <f t="shared" si="18"/>
        <v>-180</v>
      </c>
      <c r="J160" s="6">
        <f t="shared" si="19"/>
        <v>-9.836065573770492</v>
      </c>
      <c r="K160" s="6">
        <f t="shared" si="22"/>
        <v>-8.955223880597014</v>
      </c>
      <c r="L160" s="4">
        <v>134</v>
      </c>
      <c r="M160" s="6">
        <f t="shared" si="20"/>
        <v>7.3224043715847</v>
      </c>
      <c r="N160" s="5">
        <v>-1.34</v>
      </c>
      <c r="O160" s="4">
        <v>10803</v>
      </c>
      <c r="P160" s="4">
        <v>11853</v>
      </c>
      <c r="Q160" s="4">
        <f t="shared" si="21"/>
        <v>-1050</v>
      </c>
      <c r="R160" s="4">
        <v>792</v>
      </c>
      <c r="S160" s="5">
        <v>-1.33</v>
      </c>
      <c r="T160" s="10"/>
    </row>
    <row r="161" spans="1:20" ht="12.75">
      <c r="A161" s="3">
        <v>1246</v>
      </c>
      <c r="B161" s="3" t="s">
        <v>125</v>
      </c>
      <c r="C161" t="s">
        <v>127</v>
      </c>
      <c r="D161" t="s">
        <v>129</v>
      </c>
      <c r="E161" t="s">
        <v>130</v>
      </c>
      <c r="F161" t="s">
        <v>130</v>
      </c>
      <c r="G161" s="4">
        <v>36016</v>
      </c>
      <c r="H161" s="4">
        <v>27064</v>
      </c>
      <c r="I161" s="4">
        <f t="shared" si="18"/>
        <v>8952</v>
      </c>
      <c r="J161" s="6">
        <f t="shared" si="19"/>
        <v>24.85561972456686</v>
      </c>
      <c r="K161" s="6">
        <f t="shared" si="22"/>
        <v>33.07715045817322</v>
      </c>
      <c r="L161" s="4">
        <v>5219</v>
      </c>
      <c r="M161" s="6">
        <f t="shared" si="20"/>
        <v>14.490781874722344</v>
      </c>
      <c r="N161" s="5">
        <v>1.72</v>
      </c>
      <c r="O161" s="4">
        <v>15683</v>
      </c>
      <c r="P161" s="4">
        <v>11689</v>
      </c>
      <c r="Q161" s="4">
        <f t="shared" si="21"/>
        <v>3994</v>
      </c>
      <c r="R161" s="4">
        <v>2140</v>
      </c>
      <c r="S161" s="5">
        <v>1.87</v>
      </c>
      <c r="T161" s="10"/>
    </row>
    <row r="162" spans="7:19" s="11" customFormat="1" ht="12.75">
      <c r="G162" s="13">
        <f>SUM(G1:G161)</f>
        <v>44328411</v>
      </c>
      <c r="H162" s="13">
        <f>SUM(H1:H161)</f>
        <v>37652947</v>
      </c>
      <c r="I162" s="13">
        <f>SUM(I1:I161)</f>
        <v>6675464</v>
      </c>
      <c r="J162" s="14">
        <f>(+I162/G162)*100</f>
        <v>15.059109608057009</v>
      </c>
      <c r="K162" s="14">
        <f t="shared" si="22"/>
        <v>17.728928362499754</v>
      </c>
      <c r="L162" s="13">
        <f>SUM(L1:L161)</f>
        <v>8691423</v>
      </c>
      <c r="M162" s="14">
        <f>+(L162/G162)*100</f>
        <v>19.60689048835971</v>
      </c>
      <c r="N162" s="15">
        <f>+(I162/L162)</f>
        <v>0.7680519058846865</v>
      </c>
      <c r="O162" s="17">
        <f>SUM(O1:O161)</f>
        <v>5358979</v>
      </c>
      <c r="P162" s="17">
        <f>SUM(P1:P161)</f>
        <v>4660039</v>
      </c>
      <c r="Q162" s="17">
        <f>SUM(Q1:Q161)</f>
        <v>698940</v>
      </c>
      <c r="R162" s="17">
        <f>SUM(R1:R161)</f>
        <v>973046</v>
      </c>
      <c r="S162" s="16">
        <f>+(Q162/R162)*100</f>
        <v>71.83010875128205</v>
      </c>
    </row>
  </sheetData>
  <printOptions/>
  <pageMargins left="0.39" right="0.51" top="0.5" bottom="0.32" header="0.5" footer="0.3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zoomScale="85" zoomScaleNormal="85" workbookViewId="0" topLeftCell="A1">
      <selection activeCell="O2" sqref="O2"/>
    </sheetView>
  </sheetViews>
  <sheetFormatPr defaultColWidth="9.140625" defaultRowHeight="12.75"/>
  <cols>
    <col min="2" max="2" width="40.00390625" style="0" bestFit="1" customWidth="1"/>
    <col min="3" max="3" width="11.00390625" style="0" bestFit="1" customWidth="1"/>
    <col min="4" max="4" width="12.28125" style="0" bestFit="1" customWidth="1"/>
    <col min="5" max="5" width="13.00390625" style="0" bestFit="1" customWidth="1"/>
    <col min="6" max="6" width="13.57421875" style="0" bestFit="1" customWidth="1"/>
    <col min="7" max="7" width="11.00390625" style="0" bestFit="1" customWidth="1"/>
    <col min="8" max="8" width="12.421875" style="0" bestFit="1" customWidth="1"/>
    <col min="9" max="9" width="9.8515625" style="0" bestFit="1" customWidth="1"/>
    <col min="10" max="10" width="18.140625" style="0" bestFit="1" customWidth="1"/>
    <col min="11" max="11" width="14.140625" style="0" bestFit="1" customWidth="1"/>
    <col min="12" max="12" width="10.140625" style="0" bestFit="1" customWidth="1"/>
    <col min="13" max="13" width="20.140625" style="0" bestFit="1" customWidth="1"/>
    <col min="14" max="14" width="17.00390625" style="0" bestFit="1" customWidth="1"/>
    <col min="15" max="15" width="11.00390625" style="0" bestFit="1" customWidth="1"/>
    <col min="16" max="16" width="12.57421875" style="0" bestFit="1" customWidth="1"/>
    <col min="18" max="18" width="10.140625" style="0" bestFit="1" customWidth="1"/>
    <col min="19" max="19" width="17.00390625" style="0" bestFit="1" customWidth="1"/>
  </cols>
  <sheetData>
    <row r="1" spans="1:28" ht="12.75">
      <c r="A1" s="1" t="s">
        <v>134</v>
      </c>
      <c r="B1" s="1" t="s">
        <v>133</v>
      </c>
      <c r="C1" s="1" t="s">
        <v>135</v>
      </c>
      <c r="D1" s="1" t="s">
        <v>136</v>
      </c>
      <c r="E1" s="1" t="s">
        <v>143</v>
      </c>
      <c r="F1" s="1" t="s">
        <v>142</v>
      </c>
      <c r="G1" s="2" t="s">
        <v>3</v>
      </c>
      <c r="H1" s="2" t="s">
        <v>2</v>
      </c>
      <c r="I1" s="1" t="s">
        <v>137</v>
      </c>
      <c r="J1" s="1" t="s">
        <v>144</v>
      </c>
      <c r="K1" s="1" t="s">
        <v>150</v>
      </c>
      <c r="L1" s="1" t="s">
        <v>138</v>
      </c>
      <c r="M1" s="1" t="s">
        <v>149</v>
      </c>
      <c r="N1" s="1" t="s">
        <v>139</v>
      </c>
      <c r="O1" s="2" t="s">
        <v>3</v>
      </c>
      <c r="P1" s="2" t="s">
        <v>2</v>
      </c>
      <c r="Q1" s="1" t="s">
        <v>137</v>
      </c>
      <c r="R1" s="1" t="s">
        <v>138</v>
      </c>
      <c r="S1" s="1" t="s">
        <v>139</v>
      </c>
      <c r="T1" t="s">
        <v>151</v>
      </c>
      <c r="U1" s="9"/>
      <c r="AB1" t="s">
        <v>156</v>
      </c>
    </row>
    <row r="2" spans="1:28" ht="12.75">
      <c r="A2" s="3">
        <v>12</v>
      </c>
      <c r="B2" s="3" t="s">
        <v>0</v>
      </c>
      <c r="C2" t="s">
        <v>1</v>
      </c>
      <c r="D2" t="s">
        <v>128</v>
      </c>
      <c r="E2" t="s">
        <v>130</v>
      </c>
      <c r="F2" t="s">
        <v>130</v>
      </c>
      <c r="G2" s="4">
        <v>3050848</v>
      </c>
      <c r="H2" s="4">
        <v>2301910</v>
      </c>
      <c r="I2" s="4">
        <f aca="true" t="shared" si="0" ref="I2:I46">+G2-H2</f>
        <v>748938</v>
      </c>
      <c r="J2" s="6">
        <f aca="true" t="shared" si="1" ref="J2:J47">(+I2/G2)*100</f>
        <v>24.548518969152184</v>
      </c>
      <c r="K2" s="6">
        <f>+(I2/H2)*100</f>
        <v>32.53550312566521</v>
      </c>
      <c r="L2" s="4">
        <v>446474</v>
      </c>
      <c r="M2" s="6">
        <f aca="true" t="shared" si="2" ref="M2:M47">+(L2/G2)*100</f>
        <v>14.634422953880364</v>
      </c>
      <c r="N2" s="5">
        <v>1.68</v>
      </c>
      <c r="O2" s="4">
        <v>216670</v>
      </c>
      <c r="P2" s="4">
        <v>163683</v>
      </c>
      <c r="Q2" s="4">
        <f aca="true" t="shared" si="3" ref="Q2:Q46">+O2-P2</f>
        <v>52987</v>
      </c>
      <c r="R2" s="4">
        <v>30195</v>
      </c>
      <c r="S2" s="5">
        <v>1.75</v>
      </c>
      <c r="T2" s="10"/>
      <c r="U2" s="9"/>
      <c r="AB2" t="s">
        <v>155</v>
      </c>
    </row>
    <row r="3" spans="1:31" ht="12.75">
      <c r="A3" s="3">
        <v>40</v>
      </c>
      <c r="B3" s="3" t="s">
        <v>5</v>
      </c>
      <c r="C3" t="s">
        <v>6</v>
      </c>
      <c r="D3" t="s">
        <v>128</v>
      </c>
      <c r="E3" t="s">
        <v>130</v>
      </c>
      <c r="F3" t="s">
        <v>130</v>
      </c>
      <c r="G3" s="4">
        <v>437077</v>
      </c>
      <c r="H3" s="4">
        <v>415658</v>
      </c>
      <c r="I3" s="4">
        <f t="shared" si="0"/>
        <v>21419</v>
      </c>
      <c r="J3" s="6">
        <f t="shared" si="1"/>
        <v>4.900509521205645</v>
      </c>
      <c r="K3" s="6">
        <f aca="true" t="shared" si="4" ref="K3:K47">+(I3/H3)*100</f>
        <v>5.153034465834893</v>
      </c>
      <c r="L3" s="4">
        <v>64607</v>
      </c>
      <c r="M3" s="6">
        <f t="shared" si="2"/>
        <v>14.78160598704576</v>
      </c>
      <c r="N3" s="5">
        <v>0.33</v>
      </c>
      <c r="O3" s="4">
        <v>31465</v>
      </c>
      <c r="P3" s="4">
        <v>29490</v>
      </c>
      <c r="Q3" s="4">
        <f t="shared" si="3"/>
        <v>1975</v>
      </c>
      <c r="R3" s="4">
        <v>4369</v>
      </c>
      <c r="S3" s="5">
        <v>0.45</v>
      </c>
      <c r="T3" s="10"/>
      <c r="U3" s="9"/>
      <c r="AB3" t="s">
        <v>154</v>
      </c>
      <c r="AC3" t="s">
        <v>146</v>
      </c>
      <c r="AD3" s="8">
        <f>AVERAGE(J2:J161)</f>
        <v>13.359793680104678</v>
      </c>
      <c r="AE3" s="8">
        <f>AVERAGE(K2:K161)</f>
        <v>19.185688203203558</v>
      </c>
    </row>
    <row r="4" spans="1:31" ht="12.75">
      <c r="A4" s="3">
        <v>62</v>
      </c>
      <c r="B4" s="3" t="s">
        <v>7</v>
      </c>
      <c r="C4" t="s">
        <v>8</v>
      </c>
      <c r="D4" t="s">
        <v>128</v>
      </c>
      <c r="E4" t="s">
        <v>130</v>
      </c>
      <c r="F4" t="s">
        <v>130</v>
      </c>
      <c r="G4" s="4">
        <v>726397</v>
      </c>
      <c r="H4" s="4">
        <v>649822</v>
      </c>
      <c r="I4" s="4">
        <f t="shared" si="0"/>
        <v>76575</v>
      </c>
      <c r="J4" s="6">
        <f t="shared" si="1"/>
        <v>10.541756092054346</v>
      </c>
      <c r="K4" s="6">
        <f t="shared" si="4"/>
        <v>11.783996232814523</v>
      </c>
      <c r="L4" s="4">
        <v>191684</v>
      </c>
      <c r="M4" s="6">
        <f t="shared" si="2"/>
        <v>26.38832484164995</v>
      </c>
      <c r="N4" s="5">
        <v>0.4</v>
      </c>
      <c r="O4" s="4">
        <v>51970</v>
      </c>
      <c r="P4" s="4">
        <v>46298</v>
      </c>
      <c r="Q4" s="4">
        <f t="shared" si="3"/>
        <v>5672</v>
      </c>
      <c r="R4" s="4">
        <v>18944</v>
      </c>
      <c r="S4" s="5">
        <v>0.3</v>
      </c>
      <c r="T4" s="10"/>
      <c r="U4" s="9"/>
      <c r="AC4" t="s">
        <v>148</v>
      </c>
      <c r="AD4" s="8">
        <f>MEDIAN(J2:J161)</f>
        <v>15.804698014654772</v>
      </c>
      <c r="AE4" s="8">
        <f>MEDIAN(K2:K161)</f>
        <v>18.772407405932896</v>
      </c>
    </row>
    <row r="5" spans="1:31" ht="12.75">
      <c r="A5" s="3">
        <v>91</v>
      </c>
      <c r="B5" s="3" t="s">
        <v>10</v>
      </c>
      <c r="C5" t="s">
        <v>11</v>
      </c>
      <c r="D5" t="s">
        <v>128</v>
      </c>
      <c r="E5" t="s">
        <v>130</v>
      </c>
      <c r="F5" t="s">
        <v>130</v>
      </c>
      <c r="G5" s="4">
        <v>519448</v>
      </c>
      <c r="H5" s="4">
        <v>555111</v>
      </c>
      <c r="I5" s="4">
        <f t="shared" si="0"/>
        <v>-35663</v>
      </c>
      <c r="J5" s="6">
        <f t="shared" si="1"/>
        <v>-6.8655572838859715</v>
      </c>
      <c r="K5" s="6">
        <f t="shared" si="4"/>
        <v>-6.424480869591847</v>
      </c>
      <c r="L5" s="4">
        <v>89184</v>
      </c>
      <c r="M5" s="6">
        <f t="shared" si="2"/>
        <v>17.16899477907317</v>
      </c>
      <c r="N5" s="5">
        <v>-0.4</v>
      </c>
      <c r="O5" s="4">
        <v>37331</v>
      </c>
      <c r="P5" s="4">
        <v>39559</v>
      </c>
      <c r="Q5" s="4">
        <f t="shared" si="3"/>
        <v>-2228</v>
      </c>
      <c r="R5" s="4">
        <v>6032</v>
      </c>
      <c r="S5" s="5">
        <v>-0.37</v>
      </c>
      <c r="T5" s="10"/>
      <c r="U5" s="9"/>
      <c r="AC5" t="s">
        <v>147</v>
      </c>
      <c r="AD5">
        <f>STDEV(J2:J161)</f>
        <v>16.055971688120746</v>
      </c>
      <c r="AE5">
        <f>STDEV(K2:K161)</f>
        <v>21.638936662969368</v>
      </c>
    </row>
    <row r="6" spans="1:21" ht="12.75">
      <c r="A6" s="3">
        <v>113</v>
      </c>
      <c r="B6" s="3" t="s">
        <v>12</v>
      </c>
      <c r="C6" t="s">
        <v>13</v>
      </c>
      <c r="D6" t="s">
        <v>128</v>
      </c>
      <c r="E6" t="s">
        <v>130</v>
      </c>
      <c r="F6" t="s">
        <v>130</v>
      </c>
      <c r="G6" s="4">
        <v>538836</v>
      </c>
      <c r="H6" s="4">
        <v>486114</v>
      </c>
      <c r="I6" s="4">
        <f t="shared" si="0"/>
        <v>52722</v>
      </c>
      <c r="J6" s="6">
        <f t="shared" si="1"/>
        <v>9.784424203282631</v>
      </c>
      <c r="K6" s="6">
        <f t="shared" si="4"/>
        <v>10.845604117552673</v>
      </c>
      <c r="L6" s="4">
        <v>134368</v>
      </c>
      <c r="M6" s="6">
        <f t="shared" si="2"/>
        <v>24.93671543846365</v>
      </c>
      <c r="N6" s="5">
        <v>0.39</v>
      </c>
      <c r="O6" s="4">
        <v>38432</v>
      </c>
      <c r="P6" s="4">
        <v>34709</v>
      </c>
      <c r="Q6" s="4">
        <f t="shared" si="3"/>
        <v>3723</v>
      </c>
      <c r="R6" s="4">
        <v>9087</v>
      </c>
      <c r="S6" s="5">
        <v>0.41</v>
      </c>
      <c r="T6" s="10"/>
      <c r="U6" s="9"/>
    </row>
    <row r="7" spans="1:29" ht="12.75">
      <c r="A7" s="3">
        <v>142</v>
      </c>
      <c r="B7" s="3" t="s">
        <v>15</v>
      </c>
      <c r="C7" t="s">
        <v>16</v>
      </c>
      <c r="D7" t="s">
        <v>128</v>
      </c>
      <c r="E7" t="s">
        <v>130</v>
      </c>
      <c r="F7" t="s">
        <v>130</v>
      </c>
      <c r="G7" s="4">
        <v>3235489</v>
      </c>
      <c r="H7" s="4">
        <v>2849566</v>
      </c>
      <c r="I7" s="4">
        <f t="shared" si="0"/>
        <v>385923</v>
      </c>
      <c r="J7" s="6">
        <f t="shared" si="1"/>
        <v>11.927810602972224</v>
      </c>
      <c r="K7" s="6">
        <f t="shared" si="4"/>
        <v>13.543220265822937</v>
      </c>
      <c r="L7" s="4">
        <v>487983</v>
      </c>
      <c r="M7" s="6">
        <f t="shared" si="2"/>
        <v>15.08220241206198</v>
      </c>
      <c r="N7" s="5">
        <v>0.79</v>
      </c>
      <c r="O7" s="4">
        <v>229746</v>
      </c>
      <c r="P7" s="4">
        <v>202517</v>
      </c>
      <c r="Q7" s="4">
        <f t="shared" si="3"/>
        <v>27229</v>
      </c>
      <c r="R7" s="4">
        <v>33002</v>
      </c>
      <c r="S7" s="5">
        <v>0.83</v>
      </c>
      <c r="T7" s="10"/>
      <c r="U7" s="9"/>
      <c r="AC7" t="s">
        <v>152</v>
      </c>
    </row>
    <row r="8" spans="1:29" ht="12.75">
      <c r="A8" s="3">
        <v>171</v>
      </c>
      <c r="B8" s="3" t="s">
        <v>18</v>
      </c>
      <c r="C8" t="s">
        <v>19</v>
      </c>
      <c r="D8" t="s">
        <v>128</v>
      </c>
      <c r="E8" t="s">
        <v>130</v>
      </c>
      <c r="F8" t="s">
        <v>130</v>
      </c>
      <c r="G8" s="4">
        <v>1445383</v>
      </c>
      <c r="H8" s="4">
        <v>1148472</v>
      </c>
      <c r="I8" s="4">
        <f t="shared" si="0"/>
        <v>296911</v>
      </c>
      <c r="J8" s="6">
        <f t="shared" si="1"/>
        <v>20.542029344471327</v>
      </c>
      <c r="K8" s="6">
        <f t="shared" si="4"/>
        <v>25.85269819377399</v>
      </c>
      <c r="L8" s="4">
        <v>103012</v>
      </c>
      <c r="M8" s="6">
        <f t="shared" si="2"/>
        <v>7.126969114760586</v>
      </c>
      <c r="N8" s="5">
        <v>2.88</v>
      </c>
      <c r="O8" s="4">
        <v>101370</v>
      </c>
      <c r="P8" s="4">
        <v>80194</v>
      </c>
      <c r="Q8" s="4">
        <f t="shared" si="3"/>
        <v>21176</v>
      </c>
      <c r="R8" s="4">
        <v>6967</v>
      </c>
      <c r="S8" s="5">
        <v>3.04</v>
      </c>
      <c r="T8" s="10"/>
      <c r="U8" s="9"/>
      <c r="AC8">
        <f>+SUM(U2:U161)</f>
        <v>13911.927380419718</v>
      </c>
    </row>
    <row r="9" spans="1:21" ht="12.75">
      <c r="A9" s="3">
        <v>193</v>
      </c>
      <c r="B9" s="3" t="s">
        <v>18</v>
      </c>
      <c r="C9" t="s">
        <v>20</v>
      </c>
      <c r="D9" t="s">
        <v>128</v>
      </c>
      <c r="E9" t="s">
        <v>130</v>
      </c>
      <c r="F9" t="s">
        <v>130</v>
      </c>
      <c r="G9" s="4">
        <v>427648</v>
      </c>
      <c r="H9" s="4">
        <v>444917</v>
      </c>
      <c r="I9" s="4">
        <f t="shared" si="0"/>
        <v>-17269</v>
      </c>
      <c r="J9" s="6">
        <f t="shared" si="1"/>
        <v>-4.03813416641724</v>
      </c>
      <c r="K9" s="6">
        <f t="shared" si="4"/>
        <v>-3.8813981034664895</v>
      </c>
      <c r="L9" s="7" t="s">
        <v>145</v>
      </c>
      <c r="M9" s="6" t="e">
        <f t="shared" si="2"/>
        <v>#VALUE!</v>
      </c>
      <c r="N9" s="3"/>
      <c r="O9" s="4">
        <v>29861</v>
      </c>
      <c r="P9" s="4">
        <v>31018</v>
      </c>
      <c r="Q9" s="4">
        <f t="shared" si="3"/>
        <v>-1157</v>
      </c>
      <c r="R9" s="7" t="s">
        <v>145</v>
      </c>
      <c r="S9" s="3"/>
      <c r="T9" s="9">
        <f>+(G9*$AD$4)/100</f>
        <v>67588.47496571083</v>
      </c>
      <c r="U9" s="9">
        <f>+(O9*$AD$4)/100</f>
        <v>4719.440874156061</v>
      </c>
    </row>
    <row r="10" spans="1:21" ht="12.75">
      <c r="A10" s="3">
        <v>230</v>
      </c>
      <c r="B10" s="3" t="s">
        <v>24</v>
      </c>
      <c r="C10" t="s">
        <v>25</v>
      </c>
      <c r="D10" t="s">
        <v>128</v>
      </c>
      <c r="E10" t="s">
        <v>130</v>
      </c>
      <c r="F10" t="s">
        <v>130</v>
      </c>
      <c r="G10" s="4">
        <v>513587</v>
      </c>
      <c r="H10" s="4">
        <v>453369</v>
      </c>
      <c r="I10" s="4">
        <f t="shared" si="0"/>
        <v>60218</v>
      </c>
      <c r="J10" s="6">
        <f t="shared" si="1"/>
        <v>11.7249852507949</v>
      </c>
      <c r="K10" s="6">
        <f t="shared" si="4"/>
        <v>13.28233734551767</v>
      </c>
      <c r="L10" s="4">
        <v>94430</v>
      </c>
      <c r="M10" s="6">
        <f t="shared" si="2"/>
        <v>18.386368813852375</v>
      </c>
      <c r="N10" s="5">
        <v>0.64</v>
      </c>
      <c r="O10" s="4">
        <v>36439</v>
      </c>
      <c r="P10" s="4">
        <v>32204</v>
      </c>
      <c r="Q10" s="4">
        <f t="shared" si="3"/>
        <v>4235</v>
      </c>
      <c r="R10" s="4">
        <v>6386</v>
      </c>
      <c r="S10" s="5">
        <v>0.66</v>
      </c>
      <c r="T10" s="10"/>
      <c r="U10" s="9"/>
    </row>
    <row r="11" spans="1:21" ht="12.75">
      <c r="A11" s="3">
        <v>259</v>
      </c>
      <c r="B11" s="3" t="s">
        <v>27</v>
      </c>
      <c r="C11" t="s">
        <v>28</v>
      </c>
      <c r="D11" t="s">
        <v>128</v>
      </c>
      <c r="E11" t="s">
        <v>130</v>
      </c>
      <c r="F11" t="s">
        <v>130</v>
      </c>
      <c r="G11" s="4">
        <v>1538720</v>
      </c>
      <c r="H11" s="4">
        <v>1178984</v>
      </c>
      <c r="I11" s="4">
        <f t="shared" si="0"/>
        <v>359736</v>
      </c>
      <c r="J11" s="6">
        <f t="shared" si="1"/>
        <v>23.378912342726423</v>
      </c>
      <c r="K11" s="6">
        <f t="shared" si="4"/>
        <v>30.512373365541855</v>
      </c>
      <c r="L11" s="4">
        <v>381735</v>
      </c>
      <c r="M11" s="6">
        <f t="shared" si="2"/>
        <v>24.80860715399813</v>
      </c>
      <c r="N11" s="5">
        <v>0.94</v>
      </c>
      <c r="O11" s="4">
        <v>108251</v>
      </c>
      <c r="P11" s="4">
        <v>83069</v>
      </c>
      <c r="Q11" s="4">
        <f t="shared" si="3"/>
        <v>25182</v>
      </c>
      <c r="R11" s="4">
        <v>25817</v>
      </c>
      <c r="S11" s="5">
        <v>0.98</v>
      </c>
      <c r="T11" s="10"/>
      <c r="U11" s="9"/>
    </row>
    <row r="12" spans="1:21" ht="12.75">
      <c r="A12" s="3">
        <v>288</v>
      </c>
      <c r="B12" s="3" t="s">
        <v>30</v>
      </c>
      <c r="C12" t="s">
        <v>31</v>
      </c>
      <c r="D12" t="s">
        <v>128</v>
      </c>
      <c r="E12" t="s">
        <v>130</v>
      </c>
      <c r="F12" t="s">
        <v>130</v>
      </c>
      <c r="G12" s="4">
        <v>1697402</v>
      </c>
      <c r="H12" s="4">
        <v>1311604</v>
      </c>
      <c r="I12" s="4">
        <f t="shared" si="0"/>
        <v>385798</v>
      </c>
      <c r="J12" s="6">
        <f t="shared" si="1"/>
        <v>22.72873485479574</v>
      </c>
      <c r="K12" s="6">
        <f t="shared" si="4"/>
        <v>29.414213436372567</v>
      </c>
      <c r="L12" s="4">
        <v>259680</v>
      </c>
      <c r="M12" s="6">
        <f t="shared" si="2"/>
        <v>15.298674091346658</v>
      </c>
      <c r="N12" s="5">
        <v>1.49</v>
      </c>
      <c r="O12" s="4">
        <v>120202</v>
      </c>
      <c r="P12" s="4">
        <v>92780</v>
      </c>
      <c r="Q12" s="4">
        <f t="shared" si="3"/>
        <v>27422</v>
      </c>
      <c r="R12" s="4">
        <v>17562</v>
      </c>
      <c r="S12" s="5">
        <v>1.56</v>
      </c>
      <c r="T12" s="10"/>
      <c r="U12" s="9"/>
    </row>
    <row r="13" spans="1:21" ht="12.75">
      <c r="A13" s="3">
        <v>317</v>
      </c>
      <c r="B13" s="3" t="s">
        <v>32</v>
      </c>
      <c r="C13" t="s">
        <v>33</v>
      </c>
      <c r="D13" t="s">
        <v>128</v>
      </c>
      <c r="E13" t="s">
        <v>130</v>
      </c>
      <c r="F13" t="s">
        <v>130</v>
      </c>
      <c r="G13" s="4">
        <v>336322</v>
      </c>
      <c r="H13" s="4">
        <v>262778</v>
      </c>
      <c r="I13" s="4">
        <f t="shared" si="0"/>
        <v>73544</v>
      </c>
      <c r="J13" s="6">
        <f t="shared" si="1"/>
        <v>21.867139229666808</v>
      </c>
      <c r="K13" s="6">
        <f t="shared" si="4"/>
        <v>27.987122209621813</v>
      </c>
      <c r="L13" s="4">
        <v>178635</v>
      </c>
      <c r="M13" s="6">
        <f t="shared" si="2"/>
        <v>53.114277388930844</v>
      </c>
      <c r="N13" s="5">
        <v>0.41</v>
      </c>
      <c r="O13" s="4">
        <v>23559</v>
      </c>
      <c r="P13" s="4">
        <v>18279</v>
      </c>
      <c r="Q13" s="4">
        <f t="shared" si="3"/>
        <v>5280</v>
      </c>
      <c r="R13" s="4">
        <v>12081</v>
      </c>
      <c r="S13" s="5">
        <v>0.44</v>
      </c>
      <c r="T13" s="10"/>
      <c r="U13" s="9"/>
    </row>
    <row r="14" spans="1:21" ht="12.75">
      <c r="A14" s="3">
        <v>339</v>
      </c>
      <c r="B14" s="3" t="s">
        <v>32</v>
      </c>
      <c r="C14" t="s">
        <v>34</v>
      </c>
      <c r="D14" t="s">
        <v>128</v>
      </c>
      <c r="E14" t="s">
        <v>130</v>
      </c>
      <c r="F14" t="s">
        <v>130</v>
      </c>
      <c r="G14" s="4">
        <v>193162</v>
      </c>
      <c r="H14" s="4">
        <v>158374</v>
      </c>
      <c r="I14" s="4">
        <f t="shared" si="0"/>
        <v>34788</v>
      </c>
      <c r="J14" s="6">
        <f t="shared" si="1"/>
        <v>18.009753471179632</v>
      </c>
      <c r="K14" s="6">
        <f t="shared" si="4"/>
        <v>21.965726697563994</v>
      </c>
      <c r="L14" s="7" t="s">
        <v>145</v>
      </c>
      <c r="M14" s="6" t="e">
        <f t="shared" si="2"/>
        <v>#VALUE!</v>
      </c>
      <c r="N14" s="3"/>
      <c r="O14" s="4">
        <v>13513</v>
      </c>
      <c r="P14" s="4">
        <v>11061</v>
      </c>
      <c r="Q14" s="4">
        <f t="shared" si="3"/>
        <v>2452</v>
      </c>
      <c r="R14" s="7" t="s">
        <v>145</v>
      </c>
      <c r="S14" s="3"/>
      <c r="T14" s="9">
        <f>+(G14*$AD$4)/100</f>
        <v>30528.67077906745</v>
      </c>
      <c r="U14" s="9">
        <f>+(O14*$AD$4)/100</f>
        <v>2135.6888427202994</v>
      </c>
    </row>
    <row r="15" spans="1:21" ht="12.75">
      <c r="A15" s="3">
        <v>368</v>
      </c>
      <c r="B15" s="3" t="s">
        <v>36</v>
      </c>
      <c r="C15" t="s">
        <v>37</v>
      </c>
      <c r="D15" t="s">
        <v>128</v>
      </c>
      <c r="E15" t="s">
        <v>130</v>
      </c>
      <c r="F15" t="s">
        <v>130</v>
      </c>
      <c r="G15" s="4">
        <v>597689</v>
      </c>
      <c r="H15" s="4">
        <v>500865</v>
      </c>
      <c r="I15" s="4">
        <f t="shared" si="0"/>
        <v>96824</v>
      </c>
      <c r="J15" s="6">
        <f t="shared" si="1"/>
        <v>16.199729290651156</v>
      </c>
      <c r="K15" s="6">
        <f t="shared" si="4"/>
        <v>19.331356752817623</v>
      </c>
      <c r="L15" s="4">
        <v>133825</v>
      </c>
      <c r="M15" s="6">
        <f t="shared" si="2"/>
        <v>22.39040705115871</v>
      </c>
      <c r="N15" s="5">
        <v>0.72</v>
      </c>
      <c r="O15" s="4">
        <v>42220</v>
      </c>
      <c r="P15" s="4">
        <v>35427</v>
      </c>
      <c r="Q15" s="4">
        <f t="shared" si="3"/>
        <v>6793</v>
      </c>
      <c r="R15" s="4">
        <v>9051</v>
      </c>
      <c r="S15" s="5">
        <v>0.75</v>
      </c>
      <c r="T15" s="10"/>
      <c r="U15" s="9"/>
    </row>
    <row r="16" spans="1:21" ht="12.75">
      <c r="A16" s="3">
        <v>397</v>
      </c>
      <c r="B16" s="3" t="s">
        <v>118</v>
      </c>
      <c r="C16" t="s">
        <v>39</v>
      </c>
      <c r="D16" t="s">
        <v>128</v>
      </c>
      <c r="E16" t="s">
        <v>130</v>
      </c>
      <c r="F16" t="s">
        <v>130</v>
      </c>
      <c r="G16" s="4">
        <v>299594</v>
      </c>
      <c r="H16" s="4">
        <v>382248</v>
      </c>
      <c r="I16" s="4">
        <f t="shared" si="0"/>
        <v>-82654</v>
      </c>
      <c r="J16" s="6">
        <f t="shared" si="1"/>
        <v>-27.588670000066756</v>
      </c>
      <c r="K16" s="6">
        <f t="shared" si="4"/>
        <v>-21.623134718821287</v>
      </c>
      <c r="L16" s="4">
        <v>102038</v>
      </c>
      <c r="M16" s="6">
        <f t="shared" si="2"/>
        <v>34.05875952121872</v>
      </c>
      <c r="N16" s="5">
        <v>-0.81</v>
      </c>
      <c r="O16" s="4">
        <v>21203</v>
      </c>
      <c r="P16" s="4">
        <v>26712</v>
      </c>
      <c r="Q16" s="4">
        <f t="shared" si="3"/>
        <v>-5509</v>
      </c>
      <c r="R16" s="4">
        <v>6901</v>
      </c>
      <c r="S16" s="5">
        <v>-0.8</v>
      </c>
      <c r="T16" s="10"/>
      <c r="U16" s="9"/>
    </row>
    <row r="17" spans="1:21" ht="12.75">
      <c r="A17" s="3">
        <v>426</v>
      </c>
      <c r="B17" s="3" t="s">
        <v>40</v>
      </c>
      <c r="C17" t="s">
        <v>41</v>
      </c>
      <c r="D17" t="s">
        <v>128</v>
      </c>
      <c r="E17" t="s">
        <v>130</v>
      </c>
      <c r="F17" t="s">
        <v>130</v>
      </c>
      <c r="G17" s="4">
        <v>753209</v>
      </c>
      <c r="H17" s="4">
        <v>723731</v>
      </c>
      <c r="I17" s="4">
        <f t="shared" si="0"/>
        <v>29478</v>
      </c>
      <c r="J17" s="6">
        <f t="shared" si="1"/>
        <v>3.9136547757660884</v>
      </c>
      <c r="K17" s="6">
        <f t="shared" si="4"/>
        <v>4.073060294501686</v>
      </c>
      <c r="L17" s="4">
        <v>171133</v>
      </c>
      <c r="M17" s="6">
        <f t="shared" si="2"/>
        <v>22.72051980260459</v>
      </c>
      <c r="N17" s="5">
        <v>0.17</v>
      </c>
      <c r="O17" s="4">
        <v>53527</v>
      </c>
      <c r="P17" s="4">
        <v>51488</v>
      </c>
      <c r="Q17" s="4">
        <f t="shared" si="3"/>
        <v>2039</v>
      </c>
      <c r="R17" s="4">
        <v>11574</v>
      </c>
      <c r="S17" s="5">
        <v>0.18</v>
      </c>
      <c r="T17" s="10"/>
      <c r="U17" s="9"/>
    </row>
    <row r="18" spans="1:21" ht="12.75">
      <c r="A18" s="3">
        <v>448</v>
      </c>
      <c r="B18" s="3" t="s">
        <v>42</v>
      </c>
      <c r="C18" t="s">
        <v>43</v>
      </c>
      <c r="D18" t="s">
        <v>128</v>
      </c>
      <c r="E18" t="s">
        <v>130</v>
      </c>
      <c r="F18" t="s">
        <v>130</v>
      </c>
      <c r="G18" s="4">
        <v>293470</v>
      </c>
      <c r="H18" s="4">
        <v>367930</v>
      </c>
      <c r="I18" s="4">
        <f t="shared" si="0"/>
        <v>-74460</v>
      </c>
      <c r="J18" s="6">
        <f t="shared" si="1"/>
        <v>-25.372269737962995</v>
      </c>
      <c r="K18" s="6">
        <f t="shared" si="4"/>
        <v>-20.23754518522545</v>
      </c>
      <c r="L18" s="4">
        <v>112736</v>
      </c>
      <c r="M18" s="6">
        <f t="shared" si="2"/>
        <v>38.41482945445872</v>
      </c>
      <c r="N18" s="5">
        <v>-0.66</v>
      </c>
      <c r="O18" s="4">
        <v>20932</v>
      </c>
      <c r="P18" s="4">
        <v>25925</v>
      </c>
      <c r="Q18" s="4">
        <f t="shared" si="3"/>
        <v>-4993</v>
      </c>
      <c r="R18" s="4">
        <v>7624</v>
      </c>
      <c r="S18" s="5">
        <v>-0.65</v>
      </c>
      <c r="T18" s="10"/>
      <c r="U18" s="9"/>
    </row>
    <row r="19" spans="1:21" ht="12.75">
      <c r="A19" s="3">
        <v>485</v>
      </c>
      <c r="B19" s="3" t="s">
        <v>46</v>
      </c>
      <c r="C19" t="s">
        <v>47</v>
      </c>
      <c r="D19" t="s">
        <v>128</v>
      </c>
      <c r="E19" t="s">
        <v>130</v>
      </c>
      <c r="F19" t="s">
        <v>130</v>
      </c>
      <c r="G19" s="4">
        <v>822178</v>
      </c>
      <c r="H19" s="4">
        <v>656020</v>
      </c>
      <c r="I19" s="4">
        <f t="shared" si="0"/>
        <v>166158</v>
      </c>
      <c r="J19" s="6">
        <f t="shared" si="1"/>
        <v>20.20949234837225</v>
      </c>
      <c r="K19" s="6">
        <f t="shared" si="4"/>
        <v>25.328191213682512</v>
      </c>
      <c r="L19" s="4">
        <v>171175</v>
      </c>
      <c r="M19" s="6">
        <f t="shared" si="2"/>
        <v>20.819700843369684</v>
      </c>
      <c r="N19" s="5">
        <v>0.97</v>
      </c>
      <c r="O19" s="4">
        <v>59398</v>
      </c>
      <c r="P19" s="4">
        <v>54787</v>
      </c>
      <c r="Q19" s="4">
        <f t="shared" si="3"/>
        <v>4611</v>
      </c>
      <c r="R19" s="4">
        <v>11577</v>
      </c>
      <c r="S19" s="5">
        <v>0.98</v>
      </c>
      <c r="T19" s="10"/>
      <c r="U19" s="9"/>
    </row>
    <row r="20" spans="1:21" ht="12.75">
      <c r="A20" s="3">
        <v>523</v>
      </c>
      <c r="B20" s="3" t="s">
        <v>51</v>
      </c>
      <c r="C20" t="s">
        <v>52</v>
      </c>
      <c r="D20" t="s">
        <v>128</v>
      </c>
      <c r="E20" t="s">
        <v>130</v>
      </c>
      <c r="F20" t="s">
        <v>130</v>
      </c>
      <c r="G20" s="4">
        <v>1031236</v>
      </c>
      <c r="H20" s="4">
        <v>718925</v>
      </c>
      <c r="I20" s="4">
        <f t="shared" si="0"/>
        <v>312311</v>
      </c>
      <c r="J20" s="6">
        <f t="shared" si="1"/>
        <v>30.285114173671207</v>
      </c>
      <c r="K20" s="6">
        <f t="shared" si="4"/>
        <v>43.44138818374657</v>
      </c>
      <c r="L20" s="4">
        <v>284207</v>
      </c>
      <c r="M20" s="6">
        <f t="shared" si="2"/>
        <v>27.559840812384362</v>
      </c>
      <c r="N20" s="5">
        <v>1.1</v>
      </c>
      <c r="O20" s="4">
        <v>73446</v>
      </c>
      <c r="P20" s="4">
        <v>50919</v>
      </c>
      <c r="Q20" s="4">
        <f t="shared" si="3"/>
        <v>22527</v>
      </c>
      <c r="R20" s="4">
        <v>19221</v>
      </c>
      <c r="S20" s="5">
        <v>1.17</v>
      </c>
      <c r="T20" s="10"/>
      <c r="U20" s="9"/>
    </row>
    <row r="21" spans="1:21" ht="12.75">
      <c r="A21" s="3">
        <v>552</v>
      </c>
      <c r="B21" s="3" t="s">
        <v>53</v>
      </c>
      <c r="C21" t="s">
        <v>54</v>
      </c>
      <c r="D21" t="s">
        <v>128</v>
      </c>
      <c r="E21" t="s">
        <v>130</v>
      </c>
      <c r="F21" t="s">
        <v>130</v>
      </c>
      <c r="G21" s="4">
        <v>917379</v>
      </c>
      <c r="H21" s="4">
        <v>843569</v>
      </c>
      <c r="I21" s="4">
        <f t="shared" si="0"/>
        <v>73810</v>
      </c>
      <c r="J21" s="6">
        <f t="shared" si="1"/>
        <v>8.045747722587938</v>
      </c>
      <c r="K21" s="6">
        <f t="shared" si="4"/>
        <v>8.749728830718057</v>
      </c>
      <c r="L21" s="4">
        <v>43873</v>
      </c>
      <c r="M21" s="6">
        <f t="shared" si="2"/>
        <v>4.782429072389928</v>
      </c>
      <c r="N21" s="5">
        <v>1.68</v>
      </c>
      <c r="O21" s="4">
        <v>64787</v>
      </c>
      <c r="P21" s="4">
        <v>59412</v>
      </c>
      <c r="Q21" s="4">
        <f t="shared" si="3"/>
        <v>5375</v>
      </c>
      <c r="R21" s="4">
        <v>2967</v>
      </c>
      <c r="S21" s="5">
        <v>1.81</v>
      </c>
      <c r="T21" s="10"/>
      <c r="U21" s="9"/>
    </row>
    <row r="22" spans="1:21" ht="12.75">
      <c r="A22" s="3">
        <v>581</v>
      </c>
      <c r="B22" s="3" t="s">
        <v>56</v>
      </c>
      <c r="C22" t="s">
        <v>57</v>
      </c>
      <c r="D22" t="s">
        <v>128</v>
      </c>
      <c r="E22" t="s">
        <v>130</v>
      </c>
      <c r="F22" t="s">
        <v>130</v>
      </c>
      <c r="G22" s="4">
        <v>377851</v>
      </c>
      <c r="H22" s="4">
        <v>411975</v>
      </c>
      <c r="I22" s="4">
        <f t="shared" si="0"/>
        <v>-34124</v>
      </c>
      <c r="J22" s="6">
        <f t="shared" si="1"/>
        <v>-9.031073094950127</v>
      </c>
      <c r="K22" s="6">
        <f t="shared" si="4"/>
        <v>-8.283026882699193</v>
      </c>
      <c r="L22" s="4">
        <v>86798</v>
      </c>
      <c r="M22" s="6">
        <f t="shared" si="2"/>
        <v>22.971488761443002</v>
      </c>
      <c r="N22" s="5">
        <v>-0.39</v>
      </c>
      <c r="O22" s="4">
        <v>26700</v>
      </c>
      <c r="P22" s="4">
        <v>29205</v>
      </c>
      <c r="Q22" s="4">
        <f t="shared" si="3"/>
        <v>-2505</v>
      </c>
      <c r="R22" s="4">
        <v>5870</v>
      </c>
      <c r="S22" s="5">
        <v>-0.43</v>
      </c>
      <c r="T22" s="10"/>
      <c r="U22" s="9"/>
    </row>
    <row r="23" spans="1:21" ht="12.75">
      <c r="A23" s="3">
        <v>610</v>
      </c>
      <c r="B23" s="3" t="s">
        <v>59</v>
      </c>
      <c r="C23" t="s">
        <v>60</v>
      </c>
      <c r="D23" t="s">
        <v>128</v>
      </c>
      <c r="E23" t="s">
        <v>130</v>
      </c>
      <c r="F23" t="s">
        <v>130</v>
      </c>
      <c r="G23" s="4">
        <v>1146224</v>
      </c>
      <c r="H23" s="4">
        <v>1088605</v>
      </c>
      <c r="I23" s="4">
        <f t="shared" si="0"/>
        <v>57619</v>
      </c>
      <c r="J23" s="6">
        <f t="shared" si="1"/>
        <v>5.026853389913315</v>
      </c>
      <c r="K23" s="6">
        <f t="shared" si="4"/>
        <v>5.292920756380873</v>
      </c>
      <c r="L23" s="4">
        <v>225711</v>
      </c>
      <c r="M23" s="6">
        <f t="shared" si="2"/>
        <v>19.691700749591703</v>
      </c>
      <c r="N23" s="5">
        <v>0.26</v>
      </c>
      <c r="O23" s="4">
        <v>80823</v>
      </c>
      <c r="P23" s="4">
        <v>76622</v>
      </c>
      <c r="Q23" s="4">
        <f t="shared" si="3"/>
        <v>4201</v>
      </c>
      <c r="R23" s="4">
        <v>15265</v>
      </c>
      <c r="S23" s="5">
        <v>0.28</v>
      </c>
      <c r="T23" s="10"/>
      <c r="U23" s="9"/>
    </row>
    <row r="24" spans="1:21" ht="12.75">
      <c r="A24" s="3">
        <v>639</v>
      </c>
      <c r="B24" s="3" t="s">
        <v>64</v>
      </c>
      <c r="C24" t="s">
        <v>61</v>
      </c>
      <c r="D24" t="s">
        <v>128</v>
      </c>
      <c r="E24" t="s">
        <v>130</v>
      </c>
      <c r="F24" t="s">
        <v>130</v>
      </c>
      <c r="G24" s="4">
        <v>1405420</v>
      </c>
      <c r="H24" s="4">
        <v>1047081</v>
      </c>
      <c r="I24" s="4">
        <f t="shared" si="0"/>
        <v>358339</v>
      </c>
      <c r="J24" s="6">
        <f t="shared" si="1"/>
        <v>25.496933301077256</v>
      </c>
      <c r="K24" s="6">
        <f t="shared" si="4"/>
        <v>34.222662812141564</v>
      </c>
      <c r="L24" s="4">
        <v>293973</v>
      </c>
      <c r="M24" s="6">
        <f t="shared" si="2"/>
        <v>20.917092399425083</v>
      </c>
      <c r="N24" s="5">
        <v>1.22</v>
      </c>
      <c r="O24" s="4">
        <v>99415</v>
      </c>
      <c r="P24" s="4">
        <v>74143</v>
      </c>
      <c r="Q24" s="4">
        <f t="shared" si="3"/>
        <v>25272</v>
      </c>
      <c r="R24" s="4">
        <v>19881</v>
      </c>
      <c r="S24" s="5">
        <v>1.27</v>
      </c>
      <c r="T24" s="10"/>
      <c r="U24" s="9"/>
    </row>
    <row r="25" spans="1:21" ht="12.75">
      <c r="A25" s="3">
        <v>668</v>
      </c>
      <c r="B25" s="3" t="s">
        <v>62</v>
      </c>
      <c r="C25" t="s">
        <v>63</v>
      </c>
      <c r="D25" t="s">
        <v>128</v>
      </c>
      <c r="E25" t="s">
        <v>130</v>
      </c>
      <c r="F25" t="s">
        <v>130</v>
      </c>
      <c r="G25" s="4">
        <v>489740</v>
      </c>
      <c r="H25" s="4">
        <v>440562</v>
      </c>
      <c r="I25" s="4">
        <f t="shared" si="0"/>
        <v>49178</v>
      </c>
      <c r="J25" s="6">
        <f t="shared" si="1"/>
        <v>10.041654755584597</v>
      </c>
      <c r="K25" s="6">
        <f t="shared" si="4"/>
        <v>11.16256054766412</v>
      </c>
      <c r="L25" s="4">
        <v>94354</v>
      </c>
      <c r="M25" s="6">
        <f t="shared" si="2"/>
        <v>19.26614121778903</v>
      </c>
      <c r="N25" s="5">
        <v>0.52</v>
      </c>
      <c r="O25" s="4">
        <v>34474</v>
      </c>
      <c r="P25" s="4">
        <v>30932</v>
      </c>
      <c r="Q25" s="4">
        <f t="shared" si="3"/>
        <v>3542</v>
      </c>
      <c r="R25" s="4">
        <v>6381</v>
      </c>
      <c r="S25" s="5">
        <v>0.56</v>
      </c>
      <c r="T25" s="10"/>
      <c r="U25" s="9"/>
    </row>
    <row r="26" spans="1:21" ht="12.75">
      <c r="A26" s="3">
        <v>697</v>
      </c>
      <c r="B26" s="3" t="s">
        <v>66</v>
      </c>
      <c r="C26" t="s">
        <v>67</v>
      </c>
      <c r="D26" t="s">
        <v>128</v>
      </c>
      <c r="E26" t="s">
        <v>130</v>
      </c>
      <c r="F26" t="s">
        <v>130</v>
      </c>
      <c r="G26" s="4">
        <v>669023</v>
      </c>
      <c r="H26" s="4">
        <v>590927</v>
      </c>
      <c r="I26" s="4">
        <f t="shared" si="0"/>
        <v>78096</v>
      </c>
      <c r="J26" s="6">
        <f t="shared" si="1"/>
        <v>11.673141282138282</v>
      </c>
      <c r="K26" s="6">
        <f t="shared" si="4"/>
        <v>13.215845612063756</v>
      </c>
      <c r="L26" s="4">
        <v>145479</v>
      </c>
      <c r="M26" s="6">
        <f t="shared" si="2"/>
        <v>21.7449923246286</v>
      </c>
      <c r="N26" s="5">
        <v>0.54</v>
      </c>
      <c r="O26" s="4">
        <v>47018</v>
      </c>
      <c r="P26" s="4">
        <v>42014</v>
      </c>
      <c r="Q26" s="4">
        <f t="shared" si="3"/>
        <v>5004</v>
      </c>
      <c r="R26" s="4">
        <v>9839</v>
      </c>
      <c r="S26" s="5">
        <v>0.51</v>
      </c>
      <c r="T26" s="10"/>
      <c r="U26" s="9"/>
    </row>
    <row r="27" spans="1:21" ht="12.75">
      <c r="A27" s="3">
        <v>719</v>
      </c>
      <c r="B27" s="3" t="s">
        <v>68</v>
      </c>
      <c r="C27" t="s">
        <v>69</v>
      </c>
      <c r="D27" t="s">
        <v>128</v>
      </c>
      <c r="E27" t="s">
        <v>130</v>
      </c>
      <c r="F27" t="s">
        <v>130</v>
      </c>
      <c r="G27" s="4">
        <v>161770</v>
      </c>
      <c r="H27" s="4">
        <v>105831</v>
      </c>
      <c r="I27" s="4">
        <f t="shared" si="0"/>
        <v>55939</v>
      </c>
      <c r="J27" s="6">
        <f t="shared" si="1"/>
        <v>34.57934103974779</v>
      </c>
      <c r="K27" s="6">
        <f t="shared" si="4"/>
        <v>52.856913380767445</v>
      </c>
      <c r="L27" s="4">
        <v>111699</v>
      </c>
      <c r="M27" s="6">
        <f t="shared" si="2"/>
        <v>69.048031155344</v>
      </c>
      <c r="N27" s="5">
        <v>0.5</v>
      </c>
      <c r="O27" s="4">
        <v>15907</v>
      </c>
      <c r="P27" s="4">
        <v>10406</v>
      </c>
      <c r="Q27" s="4">
        <f t="shared" si="3"/>
        <v>5501</v>
      </c>
      <c r="R27" s="4">
        <v>11039</v>
      </c>
      <c r="S27" s="5">
        <v>0.5</v>
      </c>
      <c r="T27" s="10"/>
      <c r="U27" s="9"/>
    </row>
    <row r="28" spans="1:21" ht="12.75">
      <c r="A28" s="3">
        <v>741</v>
      </c>
      <c r="B28" s="3" t="s">
        <v>68</v>
      </c>
      <c r="C28" t="s">
        <v>70</v>
      </c>
      <c r="D28" t="s">
        <v>128</v>
      </c>
      <c r="E28" t="s">
        <v>130</v>
      </c>
      <c r="F28" t="s">
        <v>130</v>
      </c>
      <c r="G28" s="4">
        <v>223729</v>
      </c>
      <c r="H28" s="4">
        <v>291430</v>
      </c>
      <c r="I28" s="4">
        <f t="shared" si="0"/>
        <v>-67701</v>
      </c>
      <c r="J28" s="6">
        <f t="shared" si="1"/>
        <v>-30.260270237653593</v>
      </c>
      <c r="K28" s="6">
        <f t="shared" si="4"/>
        <v>-23.230621418522457</v>
      </c>
      <c r="L28" s="7" t="s">
        <v>145</v>
      </c>
      <c r="M28" s="6" t="e">
        <f t="shared" si="2"/>
        <v>#VALUE!</v>
      </c>
      <c r="N28" s="3"/>
      <c r="O28" s="4">
        <v>15865</v>
      </c>
      <c r="P28" s="4">
        <v>20927</v>
      </c>
      <c r="Q28" s="4">
        <f t="shared" si="3"/>
        <v>-5062</v>
      </c>
      <c r="R28" s="7" t="s">
        <v>145</v>
      </c>
      <c r="S28" s="3"/>
      <c r="T28" s="9">
        <f>+(G28*$AD$4)/100</f>
        <v>35359.69282120697</v>
      </c>
      <c r="U28" s="9">
        <f>+(O28*$AD$4)/100</f>
        <v>2507.4153400249797</v>
      </c>
    </row>
    <row r="29" spans="1:21" ht="12.75">
      <c r="A29" s="3">
        <v>771</v>
      </c>
      <c r="B29" s="3" t="s">
        <v>72</v>
      </c>
      <c r="C29" t="s">
        <v>73</v>
      </c>
      <c r="D29" t="s">
        <v>128</v>
      </c>
      <c r="E29" t="s">
        <v>130</v>
      </c>
      <c r="F29" t="s">
        <v>130</v>
      </c>
      <c r="G29" s="4">
        <v>488015</v>
      </c>
      <c r="H29" s="4">
        <v>452803</v>
      </c>
      <c r="I29" s="4">
        <f t="shared" si="0"/>
        <v>35212</v>
      </c>
      <c r="J29" s="6">
        <f t="shared" si="1"/>
        <v>7.215351987131544</v>
      </c>
      <c r="K29" s="6">
        <f t="shared" si="4"/>
        <v>7.776450244366756</v>
      </c>
      <c r="L29" s="4">
        <v>77627</v>
      </c>
      <c r="M29" s="6">
        <f t="shared" si="2"/>
        <v>15.906683196213232</v>
      </c>
      <c r="N29" s="5">
        <v>0.45</v>
      </c>
      <c r="O29" s="4">
        <v>34642</v>
      </c>
      <c r="P29" s="4">
        <v>31954</v>
      </c>
      <c r="Q29" s="4">
        <f t="shared" si="3"/>
        <v>2688</v>
      </c>
      <c r="R29" s="4">
        <v>5250</v>
      </c>
      <c r="S29" s="5">
        <v>0.51</v>
      </c>
      <c r="T29" s="10"/>
      <c r="U29" s="9"/>
    </row>
    <row r="30" spans="1:21" ht="12.75">
      <c r="A30" s="3">
        <v>800</v>
      </c>
      <c r="B30" s="3" t="s">
        <v>76</v>
      </c>
      <c r="C30" t="s">
        <v>77</v>
      </c>
      <c r="D30" t="s">
        <v>128</v>
      </c>
      <c r="E30" t="s">
        <v>130</v>
      </c>
      <c r="F30" t="s">
        <v>130</v>
      </c>
      <c r="G30" s="4">
        <v>2029881</v>
      </c>
      <c r="H30" s="4">
        <v>2111894</v>
      </c>
      <c r="I30" s="4">
        <f t="shared" si="0"/>
        <v>-82013</v>
      </c>
      <c r="J30" s="6">
        <f t="shared" si="1"/>
        <v>-4.040286105441649</v>
      </c>
      <c r="K30" s="6">
        <f t="shared" si="4"/>
        <v>-3.883386192678231</v>
      </c>
      <c r="L30" s="4">
        <v>363591</v>
      </c>
      <c r="M30" s="6">
        <f t="shared" si="2"/>
        <v>17.911936709590364</v>
      </c>
      <c r="N30" s="5">
        <v>-0.23</v>
      </c>
      <c r="O30" s="4">
        <v>144230</v>
      </c>
      <c r="P30" s="4">
        <v>150235</v>
      </c>
      <c r="Q30" s="4">
        <f t="shared" si="3"/>
        <v>-6005</v>
      </c>
      <c r="R30" s="4">
        <v>24590</v>
      </c>
      <c r="S30" s="5">
        <v>-0.24</v>
      </c>
      <c r="T30" s="10"/>
      <c r="U30" s="9"/>
    </row>
    <row r="31" spans="1:21" ht="12.75">
      <c r="A31" s="3">
        <v>829</v>
      </c>
      <c r="B31" s="3" t="s">
        <v>79</v>
      </c>
      <c r="C31" t="s">
        <v>80</v>
      </c>
      <c r="D31" t="s">
        <v>128</v>
      </c>
      <c r="E31" t="s">
        <v>130</v>
      </c>
      <c r="F31" t="s">
        <v>130</v>
      </c>
      <c r="G31" s="4">
        <v>1341884</v>
      </c>
      <c r="H31" s="4">
        <v>1114999</v>
      </c>
      <c r="I31" s="4">
        <f t="shared" si="0"/>
        <v>226885</v>
      </c>
      <c r="J31" s="6">
        <f t="shared" si="1"/>
        <v>16.907944352865076</v>
      </c>
      <c r="K31" s="6">
        <f t="shared" si="4"/>
        <v>20.348448743003356</v>
      </c>
      <c r="L31" s="4">
        <v>253011</v>
      </c>
      <c r="M31" s="6">
        <f t="shared" si="2"/>
        <v>18.85490847196926</v>
      </c>
      <c r="N31" s="5">
        <v>0.9</v>
      </c>
      <c r="O31" s="4">
        <v>95251</v>
      </c>
      <c r="P31" s="4">
        <v>79038</v>
      </c>
      <c r="Q31" s="4">
        <f t="shared" si="3"/>
        <v>16213</v>
      </c>
      <c r="R31" s="4">
        <v>17111</v>
      </c>
      <c r="S31" s="5">
        <v>0.95</v>
      </c>
      <c r="T31" s="10"/>
      <c r="U31" s="9"/>
    </row>
    <row r="32" spans="1:21" ht="12.75">
      <c r="A32" s="3">
        <v>858</v>
      </c>
      <c r="B32" s="3" t="s">
        <v>87</v>
      </c>
      <c r="C32" t="s">
        <v>88</v>
      </c>
      <c r="D32" t="s">
        <v>128</v>
      </c>
      <c r="E32" t="s">
        <v>130</v>
      </c>
      <c r="F32" t="s">
        <v>130</v>
      </c>
      <c r="G32" s="4">
        <v>2153885</v>
      </c>
      <c r="H32" s="4">
        <v>1604473</v>
      </c>
      <c r="I32" s="4">
        <f t="shared" si="0"/>
        <v>549412</v>
      </c>
      <c r="J32" s="6">
        <f t="shared" si="1"/>
        <v>25.507954231539752</v>
      </c>
      <c r="K32" s="6">
        <f t="shared" si="4"/>
        <v>34.24252075292012</v>
      </c>
      <c r="L32" s="4">
        <v>363126</v>
      </c>
      <c r="M32" s="6">
        <f t="shared" si="2"/>
        <v>16.859117362347572</v>
      </c>
      <c r="N32" s="5">
        <v>1.51</v>
      </c>
      <c r="O32" s="4">
        <v>153226</v>
      </c>
      <c r="P32" s="4">
        <v>114079</v>
      </c>
      <c r="Q32" s="4">
        <f t="shared" si="3"/>
        <v>39147</v>
      </c>
      <c r="R32" s="4">
        <v>24558</v>
      </c>
      <c r="S32" s="5">
        <v>1.59</v>
      </c>
      <c r="T32" s="10"/>
      <c r="U32" s="9"/>
    </row>
    <row r="33" spans="1:21" ht="12.75">
      <c r="A33" s="3">
        <v>895</v>
      </c>
      <c r="B33" s="3" t="s">
        <v>92</v>
      </c>
      <c r="C33" t="s">
        <v>93</v>
      </c>
      <c r="D33" t="s">
        <v>128</v>
      </c>
      <c r="E33" t="s">
        <v>130</v>
      </c>
      <c r="F33" t="s">
        <v>130</v>
      </c>
      <c r="G33" s="4">
        <v>835152</v>
      </c>
      <c r="H33" s="4">
        <v>746320</v>
      </c>
      <c r="I33" s="4">
        <f t="shared" si="0"/>
        <v>88832</v>
      </c>
      <c r="J33" s="6">
        <f t="shared" si="1"/>
        <v>10.636626626051306</v>
      </c>
      <c r="K33" s="6">
        <f t="shared" si="4"/>
        <v>11.90266909636617</v>
      </c>
      <c r="L33" s="4">
        <v>182505</v>
      </c>
      <c r="M33" s="6">
        <f t="shared" si="2"/>
        <v>21.852908213115697</v>
      </c>
      <c r="N33" s="5">
        <v>0.49</v>
      </c>
      <c r="O33" s="4">
        <v>59029</v>
      </c>
      <c r="P33" s="4">
        <v>52589</v>
      </c>
      <c r="Q33" s="4">
        <f t="shared" si="3"/>
        <v>6440</v>
      </c>
      <c r="R33" s="4">
        <v>12343</v>
      </c>
      <c r="S33" s="5">
        <v>0.52</v>
      </c>
      <c r="T33" s="10"/>
      <c r="U33" s="9"/>
    </row>
    <row r="34" spans="1:21" ht="12.75">
      <c r="A34" s="3">
        <v>917</v>
      </c>
      <c r="B34" s="3" t="s">
        <v>94</v>
      </c>
      <c r="C34" t="s">
        <v>95</v>
      </c>
      <c r="D34" t="s">
        <v>128</v>
      </c>
      <c r="E34" t="s">
        <v>130</v>
      </c>
      <c r="F34" t="s">
        <v>130</v>
      </c>
      <c r="G34" s="4">
        <v>1630395</v>
      </c>
      <c r="H34" s="4">
        <v>1357174</v>
      </c>
      <c r="I34" s="4">
        <f t="shared" si="0"/>
        <v>273221</v>
      </c>
      <c r="J34" s="6">
        <f t="shared" si="1"/>
        <v>16.757963560977554</v>
      </c>
      <c r="K34" s="6">
        <f t="shared" si="4"/>
        <v>20.131611716699556</v>
      </c>
      <c r="L34" s="4">
        <v>414135</v>
      </c>
      <c r="M34" s="6">
        <f t="shared" si="2"/>
        <v>25.400899781954678</v>
      </c>
      <c r="N34" s="5">
        <v>0.66</v>
      </c>
      <c r="O34" s="4">
        <v>115979</v>
      </c>
      <c r="P34" s="4">
        <v>96463</v>
      </c>
      <c r="Q34" s="4">
        <f t="shared" si="3"/>
        <v>19516</v>
      </c>
      <c r="R34" s="4">
        <v>28008</v>
      </c>
      <c r="S34" s="5">
        <v>0.7</v>
      </c>
      <c r="T34" s="10"/>
      <c r="U34" s="9"/>
    </row>
    <row r="35" spans="1:21" ht="12.75">
      <c r="A35" s="3">
        <v>946</v>
      </c>
      <c r="B35" s="3" t="s">
        <v>97</v>
      </c>
      <c r="C35" t="s">
        <v>98</v>
      </c>
      <c r="D35" t="s">
        <v>128</v>
      </c>
      <c r="E35" t="s">
        <v>130</v>
      </c>
      <c r="F35" t="s">
        <v>130</v>
      </c>
      <c r="G35" s="4">
        <v>322113</v>
      </c>
      <c r="H35" s="4">
        <v>172236</v>
      </c>
      <c r="I35" s="4">
        <f t="shared" si="0"/>
        <v>149877</v>
      </c>
      <c r="J35" s="6">
        <f t="shared" si="1"/>
        <v>46.52932356036546</v>
      </c>
      <c r="K35" s="6">
        <f t="shared" si="4"/>
        <v>87.0183933672403</v>
      </c>
      <c r="L35" s="4">
        <v>60263</v>
      </c>
      <c r="M35" s="6">
        <f t="shared" si="2"/>
        <v>18.708651932706847</v>
      </c>
      <c r="N35" s="5">
        <v>2.49</v>
      </c>
      <c r="O35" s="4">
        <v>31834</v>
      </c>
      <c r="P35" s="4">
        <v>17022</v>
      </c>
      <c r="Q35" s="4">
        <f t="shared" si="3"/>
        <v>14812</v>
      </c>
      <c r="R35" s="4">
        <v>4076</v>
      </c>
      <c r="S35" s="5">
        <v>3.63</v>
      </c>
      <c r="T35" s="10"/>
      <c r="U35" s="9"/>
    </row>
    <row r="36" spans="1:21" ht="12.75">
      <c r="A36" s="3">
        <v>968</v>
      </c>
      <c r="B36" s="3" t="s">
        <v>99</v>
      </c>
      <c r="C36" t="s">
        <v>100</v>
      </c>
      <c r="D36" t="s">
        <v>128</v>
      </c>
      <c r="E36" t="s">
        <v>130</v>
      </c>
      <c r="F36" t="s">
        <v>130</v>
      </c>
      <c r="G36" s="4">
        <v>186738</v>
      </c>
      <c r="H36" s="4">
        <v>135789</v>
      </c>
      <c r="I36" s="4">
        <f t="shared" si="0"/>
        <v>50949</v>
      </c>
      <c r="J36" s="6">
        <f t="shared" si="1"/>
        <v>27.283680879092632</v>
      </c>
      <c r="K36" s="6">
        <f t="shared" si="4"/>
        <v>37.52071228155447</v>
      </c>
      <c r="L36" s="4">
        <v>109462</v>
      </c>
      <c r="M36" s="6">
        <f t="shared" si="2"/>
        <v>58.61795670940033</v>
      </c>
      <c r="N36" s="5">
        <v>0.47</v>
      </c>
      <c r="O36" s="4">
        <v>13230</v>
      </c>
      <c r="P36" s="4">
        <v>9570</v>
      </c>
      <c r="Q36" s="4">
        <f t="shared" si="3"/>
        <v>3660</v>
      </c>
      <c r="R36" s="4">
        <v>7403</v>
      </c>
      <c r="S36" s="5">
        <v>0.49</v>
      </c>
      <c r="T36" s="10"/>
      <c r="U36" s="9"/>
    </row>
    <row r="37" spans="1:21" ht="12.75">
      <c r="A37" s="3">
        <v>990</v>
      </c>
      <c r="B37" s="3" t="s">
        <v>99</v>
      </c>
      <c r="C37" t="s">
        <v>101</v>
      </c>
      <c r="D37" t="s">
        <v>128</v>
      </c>
      <c r="E37" t="s">
        <v>130</v>
      </c>
      <c r="F37" t="s">
        <v>130</v>
      </c>
      <c r="G37" s="4">
        <v>291255</v>
      </c>
      <c r="H37" s="4">
        <v>173916</v>
      </c>
      <c r="I37" s="4">
        <f t="shared" si="0"/>
        <v>117339</v>
      </c>
      <c r="J37" s="6">
        <f t="shared" si="1"/>
        <v>40.287377040737496</v>
      </c>
      <c r="K37" s="6">
        <f t="shared" si="4"/>
        <v>67.46877803077348</v>
      </c>
      <c r="L37" s="7" t="s">
        <v>145</v>
      </c>
      <c r="M37" s="6" t="e">
        <f t="shared" si="2"/>
        <v>#VALUE!</v>
      </c>
      <c r="N37" s="3"/>
      <c r="O37" s="4">
        <v>28785</v>
      </c>
      <c r="P37" s="4">
        <v>17188</v>
      </c>
      <c r="Q37" s="4">
        <f t="shared" si="3"/>
        <v>11597</v>
      </c>
      <c r="R37" s="7" t="s">
        <v>145</v>
      </c>
      <c r="S37" s="3"/>
      <c r="T37" s="9">
        <f>+(G37*$AD$4)/100</f>
        <v>46031.973202582754</v>
      </c>
      <c r="U37" s="9">
        <f>+(O37*$AD$4)/100</f>
        <v>4549.382323518376</v>
      </c>
    </row>
    <row r="38" spans="1:21" ht="12.75">
      <c r="A38" s="3">
        <v>1020</v>
      </c>
      <c r="B38" s="3" t="s">
        <v>103</v>
      </c>
      <c r="C38" t="s">
        <v>104</v>
      </c>
      <c r="D38" t="s">
        <v>128</v>
      </c>
      <c r="E38" t="s">
        <v>130</v>
      </c>
      <c r="F38" t="s">
        <v>130</v>
      </c>
      <c r="G38" s="4">
        <v>508201</v>
      </c>
      <c r="H38" s="4">
        <v>472394</v>
      </c>
      <c r="I38" s="4">
        <f t="shared" si="0"/>
        <v>35807</v>
      </c>
      <c r="J38" s="6">
        <f t="shared" si="1"/>
        <v>7.045834227008604</v>
      </c>
      <c r="K38" s="6">
        <f t="shared" si="4"/>
        <v>7.579901522881323</v>
      </c>
      <c r="L38" s="4">
        <v>141323</v>
      </c>
      <c r="M38" s="6">
        <f t="shared" si="2"/>
        <v>27.808485225334074</v>
      </c>
      <c r="N38" s="5">
        <v>0.25</v>
      </c>
      <c r="O38" s="4">
        <v>35799</v>
      </c>
      <c r="P38" s="4">
        <v>33727</v>
      </c>
      <c r="Q38" s="4">
        <f t="shared" si="3"/>
        <v>2072</v>
      </c>
      <c r="R38" s="4">
        <v>9558</v>
      </c>
      <c r="S38" s="5">
        <v>0.22</v>
      </c>
      <c r="T38" s="10"/>
      <c r="U38" s="9"/>
    </row>
    <row r="39" spans="1:21" ht="12.75">
      <c r="A39" s="3">
        <v>1049</v>
      </c>
      <c r="B39" s="3" t="s">
        <v>106</v>
      </c>
      <c r="C39" t="s">
        <v>107</v>
      </c>
      <c r="D39" t="s">
        <v>128</v>
      </c>
      <c r="E39" t="s">
        <v>130</v>
      </c>
      <c r="F39" t="s">
        <v>130</v>
      </c>
      <c r="G39" s="4">
        <v>912972</v>
      </c>
      <c r="H39" s="4">
        <v>766523</v>
      </c>
      <c r="I39" s="4">
        <f t="shared" si="0"/>
        <v>146449</v>
      </c>
      <c r="J39" s="6">
        <f t="shared" si="1"/>
        <v>16.04090815490508</v>
      </c>
      <c r="K39" s="6">
        <f t="shared" si="4"/>
        <v>19.105623706007517</v>
      </c>
      <c r="L39" s="4">
        <v>179569</v>
      </c>
      <c r="M39" s="6">
        <f t="shared" si="2"/>
        <v>19.668620724403375</v>
      </c>
      <c r="N39" s="5">
        <v>0.82</v>
      </c>
      <c r="O39" s="4">
        <v>64071</v>
      </c>
      <c r="P39" s="4">
        <v>54136</v>
      </c>
      <c r="Q39" s="4">
        <f t="shared" si="3"/>
        <v>9935</v>
      </c>
      <c r="R39" s="4">
        <v>12144</v>
      </c>
      <c r="S39" s="5">
        <v>0.82</v>
      </c>
      <c r="T39" s="10"/>
      <c r="U39" s="9"/>
    </row>
    <row r="40" spans="1:21" ht="12.75">
      <c r="A40" s="3">
        <v>1078</v>
      </c>
      <c r="B40" s="3" t="s">
        <v>109</v>
      </c>
      <c r="C40" t="s">
        <v>110</v>
      </c>
      <c r="D40" t="s">
        <v>128</v>
      </c>
      <c r="E40" t="s">
        <v>130</v>
      </c>
      <c r="F40" t="s">
        <v>130</v>
      </c>
      <c r="G40" s="4">
        <v>769108</v>
      </c>
      <c r="H40" s="4">
        <v>509246</v>
      </c>
      <c r="I40" s="4">
        <f t="shared" si="0"/>
        <v>259862</v>
      </c>
      <c r="J40" s="6">
        <f t="shared" si="1"/>
        <v>33.7874524774154</v>
      </c>
      <c r="K40" s="6">
        <f t="shared" si="4"/>
        <v>51.02877587649191</v>
      </c>
      <c r="L40" s="4">
        <v>101845</v>
      </c>
      <c r="M40" s="6">
        <f t="shared" si="2"/>
        <v>13.24196341736141</v>
      </c>
      <c r="N40" s="5">
        <v>2.55</v>
      </c>
      <c r="O40" s="4">
        <v>54753</v>
      </c>
      <c r="P40" s="4">
        <v>36081</v>
      </c>
      <c r="Q40" s="4">
        <f t="shared" si="3"/>
        <v>18672</v>
      </c>
      <c r="R40" s="4">
        <v>6888</v>
      </c>
      <c r="S40" s="5">
        <v>2.71</v>
      </c>
      <c r="T40" s="10"/>
      <c r="U40" s="9"/>
    </row>
    <row r="41" spans="1:21" ht="12.75">
      <c r="A41" s="3">
        <v>1100</v>
      </c>
      <c r="B41" s="3" t="s">
        <v>111</v>
      </c>
      <c r="C41" t="s">
        <v>112</v>
      </c>
      <c r="D41" t="s">
        <v>128</v>
      </c>
      <c r="E41" t="s">
        <v>130</v>
      </c>
      <c r="F41" t="s">
        <v>130</v>
      </c>
      <c r="G41" s="4">
        <v>898033</v>
      </c>
      <c r="H41" s="4">
        <v>740346</v>
      </c>
      <c r="I41" s="4">
        <f t="shared" si="0"/>
        <v>157687</v>
      </c>
      <c r="J41" s="6">
        <f t="shared" si="1"/>
        <v>17.559154284976163</v>
      </c>
      <c r="K41" s="6">
        <f t="shared" si="4"/>
        <v>21.29909528787891</v>
      </c>
      <c r="L41" s="4">
        <v>166026</v>
      </c>
      <c r="M41" s="6">
        <f t="shared" si="2"/>
        <v>18.487739314702242</v>
      </c>
      <c r="N41" s="5">
        <v>0.95</v>
      </c>
      <c r="O41" s="4">
        <v>63191</v>
      </c>
      <c r="P41" s="4">
        <v>51788</v>
      </c>
      <c r="Q41" s="4">
        <f t="shared" si="3"/>
        <v>11403</v>
      </c>
      <c r="R41" s="4">
        <v>11228</v>
      </c>
      <c r="S41" s="5">
        <v>1.02</v>
      </c>
      <c r="T41" s="10"/>
      <c r="U41" s="9"/>
    </row>
    <row r="42" spans="1:21" ht="12.75">
      <c r="A42" s="3">
        <v>1129</v>
      </c>
      <c r="B42" s="3" t="s">
        <v>114</v>
      </c>
      <c r="C42" t="s">
        <v>115</v>
      </c>
      <c r="D42" t="s">
        <v>128</v>
      </c>
      <c r="E42" t="s">
        <v>130</v>
      </c>
      <c r="F42" t="s">
        <v>130</v>
      </c>
      <c r="G42" s="4">
        <v>1312127</v>
      </c>
      <c r="H42" s="4">
        <v>918227</v>
      </c>
      <c r="I42" s="4">
        <f t="shared" si="0"/>
        <v>393900</v>
      </c>
      <c r="J42" s="6">
        <f t="shared" si="1"/>
        <v>30.019959958144295</v>
      </c>
      <c r="K42" s="6">
        <f t="shared" si="4"/>
        <v>42.89788908407181</v>
      </c>
      <c r="L42" s="4">
        <v>254840</v>
      </c>
      <c r="M42" s="6">
        <f t="shared" si="2"/>
        <v>19.421900471524477</v>
      </c>
      <c r="N42" s="5">
        <v>1.55</v>
      </c>
      <c r="O42" s="4">
        <v>93260</v>
      </c>
      <c r="P42" s="4">
        <v>64975</v>
      </c>
      <c r="Q42" s="4">
        <f t="shared" si="3"/>
        <v>28285</v>
      </c>
      <c r="R42" s="4">
        <v>17235</v>
      </c>
      <c r="S42" s="5">
        <v>1.64</v>
      </c>
      <c r="T42" s="10"/>
      <c r="U42" s="9"/>
    </row>
    <row r="43" spans="1:21" ht="12.75">
      <c r="A43" s="3">
        <v>1158</v>
      </c>
      <c r="B43" s="3" t="s">
        <v>117</v>
      </c>
      <c r="C43" t="s">
        <v>119</v>
      </c>
      <c r="D43" t="s">
        <v>128</v>
      </c>
      <c r="E43" t="s">
        <v>130</v>
      </c>
      <c r="F43" t="s">
        <v>130</v>
      </c>
      <c r="G43" s="4">
        <v>731917</v>
      </c>
      <c r="H43" s="4">
        <v>635627</v>
      </c>
      <c r="I43" s="4">
        <f t="shared" si="0"/>
        <v>96290</v>
      </c>
      <c r="J43" s="6">
        <f t="shared" si="1"/>
        <v>13.155863301439918</v>
      </c>
      <c r="K43" s="6">
        <f t="shared" si="4"/>
        <v>15.148821557296968</v>
      </c>
      <c r="L43" s="4">
        <v>140151</v>
      </c>
      <c r="M43" s="6">
        <f t="shared" si="2"/>
        <v>19.14848268314577</v>
      </c>
      <c r="N43" s="5">
        <v>0.69</v>
      </c>
      <c r="O43" s="4">
        <v>52322</v>
      </c>
      <c r="P43" s="4">
        <v>45030</v>
      </c>
      <c r="Q43" s="4">
        <f t="shared" si="3"/>
        <v>7292</v>
      </c>
      <c r="R43" s="4">
        <v>9478</v>
      </c>
      <c r="S43" s="5">
        <v>0.77</v>
      </c>
      <c r="T43" s="10"/>
      <c r="U43" s="9"/>
    </row>
    <row r="44" spans="1:21" ht="12.75">
      <c r="A44" s="3">
        <v>1180</v>
      </c>
      <c r="B44" s="3" t="s">
        <v>120</v>
      </c>
      <c r="C44" t="s">
        <v>121</v>
      </c>
      <c r="D44" t="s">
        <v>128</v>
      </c>
      <c r="E44" t="s">
        <v>130</v>
      </c>
      <c r="F44" t="s">
        <v>130</v>
      </c>
      <c r="G44" s="4">
        <v>1025895</v>
      </c>
      <c r="H44" s="4">
        <v>965377</v>
      </c>
      <c r="I44" s="4">
        <f t="shared" si="0"/>
        <v>60518</v>
      </c>
      <c r="J44" s="6">
        <f t="shared" si="1"/>
        <v>5.8990442491678</v>
      </c>
      <c r="K44" s="6">
        <f t="shared" si="4"/>
        <v>6.26884626420559</v>
      </c>
      <c r="L44" s="4">
        <v>379825</v>
      </c>
      <c r="M44" s="6">
        <f t="shared" si="2"/>
        <v>37.023769489080266</v>
      </c>
      <c r="N44" s="5">
        <v>0.16</v>
      </c>
      <c r="O44" s="4">
        <v>72207</v>
      </c>
      <c r="P44" s="4">
        <v>67938</v>
      </c>
      <c r="Q44" s="4">
        <f t="shared" si="3"/>
        <v>4269</v>
      </c>
      <c r="R44" s="4">
        <v>25688</v>
      </c>
      <c r="S44" s="5">
        <v>0.17</v>
      </c>
      <c r="T44" s="10"/>
      <c r="U44" s="9"/>
    </row>
    <row r="45" spans="1:21" ht="12.75">
      <c r="A45" s="3">
        <v>1209</v>
      </c>
      <c r="B45" s="3" t="s">
        <v>123</v>
      </c>
      <c r="C45" t="s">
        <v>124</v>
      </c>
      <c r="D45" t="s">
        <v>128</v>
      </c>
      <c r="E45" t="s">
        <v>130</v>
      </c>
      <c r="F45" t="s">
        <v>130</v>
      </c>
      <c r="G45" s="4">
        <v>853690</v>
      </c>
      <c r="H45" s="4">
        <v>705564</v>
      </c>
      <c r="I45" s="4">
        <f t="shared" si="0"/>
        <v>148126</v>
      </c>
      <c r="J45" s="6">
        <f t="shared" si="1"/>
        <v>17.351263339151213</v>
      </c>
      <c r="K45" s="6">
        <f t="shared" si="4"/>
        <v>20.99398495388087</v>
      </c>
      <c r="L45" s="4">
        <v>172323</v>
      </c>
      <c r="M45" s="6">
        <f t="shared" si="2"/>
        <v>20.18566458550528</v>
      </c>
      <c r="N45" s="5">
        <v>0.86</v>
      </c>
      <c r="O45" s="4">
        <v>61314</v>
      </c>
      <c r="P45" s="4">
        <v>50009</v>
      </c>
      <c r="Q45" s="4">
        <f t="shared" si="3"/>
        <v>11305</v>
      </c>
      <c r="R45" s="4">
        <v>11654</v>
      </c>
      <c r="S45" s="5">
        <v>0.97</v>
      </c>
      <c r="T45" s="10"/>
      <c r="U45" s="9"/>
    </row>
    <row r="46" spans="1:21" ht="12.75">
      <c r="A46" s="3">
        <v>1231</v>
      </c>
      <c r="B46" s="3" t="s">
        <v>125</v>
      </c>
      <c r="C46" t="s">
        <v>126</v>
      </c>
      <c r="D46" t="s">
        <v>128</v>
      </c>
      <c r="E46" t="s">
        <v>130</v>
      </c>
      <c r="F46" t="s">
        <v>130</v>
      </c>
      <c r="G46" s="4">
        <v>594031</v>
      </c>
      <c r="H46" s="4">
        <v>423150</v>
      </c>
      <c r="I46" s="4">
        <f t="shared" si="0"/>
        <v>170881</v>
      </c>
      <c r="J46" s="6">
        <f t="shared" si="1"/>
        <v>28.76634384400814</v>
      </c>
      <c r="K46" s="6">
        <f t="shared" si="4"/>
        <v>40.38307928630509</v>
      </c>
      <c r="L46" s="4">
        <v>55750</v>
      </c>
      <c r="M46" s="6">
        <f t="shared" si="2"/>
        <v>9.385032094284641</v>
      </c>
      <c r="N46" s="5">
        <v>3.07</v>
      </c>
      <c r="O46" s="4">
        <v>41822</v>
      </c>
      <c r="P46" s="4">
        <v>30000</v>
      </c>
      <c r="Q46" s="4">
        <f t="shared" si="3"/>
        <v>11822</v>
      </c>
      <c r="R46" s="4">
        <v>3770</v>
      </c>
      <c r="S46" s="5">
        <v>3.14</v>
      </c>
      <c r="T46" s="10"/>
      <c r="U46" s="9"/>
    </row>
    <row r="47" spans="7:19" s="11" customFormat="1" ht="12.75">
      <c r="G47" s="13">
        <f>SUM(G2:G46)</f>
        <v>40734123</v>
      </c>
      <c r="H47" s="13">
        <f>SUM(H2:H46)</f>
        <v>34392436</v>
      </c>
      <c r="I47" s="13">
        <f>SUM(I2:I46)</f>
        <v>6341687</v>
      </c>
      <c r="J47" s="14">
        <f t="shared" si="1"/>
        <v>15.568487874404463</v>
      </c>
      <c r="K47" s="14">
        <f t="shared" si="4"/>
        <v>18.439191105858278</v>
      </c>
      <c r="L47" s="13">
        <f>SUM(L2:L46)</f>
        <v>7824165</v>
      </c>
      <c r="M47" s="14">
        <f t="shared" si="2"/>
        <v>19.207888678491987</v>
      </c>
      <c r="N47" s="15">
        <f>+(I47/L47)</f>
        <v>0.8105257238312331</v>
      </c>
      <c r="O47" s="17">
        <f>SUM(O2:O46)</f>
        <v>2909469</v>
      </c>
      <c r="P47" s="17">
        <f>SUM(P2:P46)</f>
        <v>2455602</v>
      </c>
      <c r="Q47" s="17">
        <f>SUM(Q2:Q46)</f>
        <v>453867</v>
      </c>
      <c r="R47" s="17">
        <f>SUM(R2:R46)</f>
        <v>538614</v>
      </c>
      <c r="S47" s="16">
        <f>+(Q47/R47)*100</f>
        <v>84.26572647573217</v>
      </c>
    </row>
  </sheetData>
  <printOptions/>
  <pageMargins left="0.44" right="0.51" top="1" bottom="1" header="0.5" footer="0.5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"/>
  <sheetViews>
    <sheetView zoomScale="85" zoomScaleNormal="85" workbookViewId="0" topLeftCell="A43">
      <selection activeCell="P96" sqref="P96"/>
    </sheetView>
  </sheetViews>
  <sheetFormatPr defaultColWidth="9.140625" defaultRowHeight="12.75"/>
  <cols>
    <col min="2" max="2" width="37.421875" style="0" bestFit="1" customWidth="1"/>
    <col min="3" max="3" width="10.7109375" style="0" bestFit="1" customWidth="1"/>
    <col min="4" max="4" width="12.57421875" style="0" bestFit="1" customWidth="1"/>
    <col min="5" max="5" width="12.8515625" style="0" bestFit="1" customWidth="1"/>
    <col min="6" max="6" width="13.7109375" style="0" bestFit="1" customWidth="1"/>
    <col min="7" max="7" width="9.00390625" style="0" bestFit="1" customWidth="1"/>
    <col min="8" max="8" width="13.140625" style="0" bestFit="1" customWidth="1"/>
    <col min="9" max="9" width="8.421875" style="0" bestFit="1" customWidth="1"/>
    <col min="10" max="10" width="18.8515625" style="0" bestFit="1" customWidth="1"/>
    <col min="11" max="11" width="14.57421875" style="0" bestFit="1" customWidth="1"/>
    <col min="12" max="12" width="10.421875" style="0" bestFit="1" customWidth="1"/>
    <col min="13" max="13" width="21.00390625" style="0" bestFit="1" customWidth="1"/>
    <col min="14" max="14" width="17.421875" style="0" bestFit="1" customWidth="1"/>
    <col min="15" max="15" width="10.28125" style="0" bestFit="1" customWidth="1"/>
    <col min="16" max="16" width="13.140625" style="0" bestFit="1" customWidth="1"/>
    <col min="17" max="17" width="8.421875" style="0" bestFit="1" customWidth="1"/>
    <col min="18" max="18" width="10.421875" style="0" bestFit="1" customWidth="1"/>
    <col min="19" max="19" width="17.421875" style="0" bestFit="1" customWidth="1"/>
  </cols>
  <sheetData>
    <row r="1" spans="1:28" ht="12.75">
      <c r="A1" s="1" t="s">
        <v>134</v>
      </c>
      <c r="B1" s="1" t="s">
        <v>133</v>
      </c>
      <c r="C1" s="1" t="s">
        <v>135</v>
      </c>
      <c r="D1" s="1" t="s">
        <v>136</v>
      </c>
      <c r="E1" s="1" t="s">
        <v>143</v>
      </c>
      <c r="F1" s="1" t="s">
        <v>142</v>
      </c>
      <c r="G1" s="2" t="s">
        <v>3</v>
      </c>
      <c r="H1" s="2" t="s">
        <v>2</v>
      </c>
      <c r="I1" s="1" t="s">
        <v>137</v>
      </c>
      <c r="J1" s="1" t="s">
        <v>144</v>
      </c>
      <c r="K1" s="1" t="s">
        <v>150</v>
      </c>
      <c r="L1" s="1" t="s">
        <v>138</v>
      </c>
      <c r="M1" s="1" t="s">
        <v>149</v>
      </c>
      <c r="N1" s="1" t="s">
        <v>139</v>
      </c>
      <c r="O1" s="2" t="s">
        <v>3</v>
      </c>
      <c r="P1" s="2" t="s">
        <v>2</v>
      </c>
      <c r="Q1" s="1" t="s">
        <v>137</v>
      </c>
      <c r="R1" s="1" t="s">
        <v>138</v>
      </c>
      <c r="S1" s="1" t="s">
        <v>139</v>
      </c>
      <c r="T1" t="s">
        <v>151</v>
      </c>
      <c r="U1" s="9"/>
      <c r="AB1" t="s">
        <v>157</v>
      </c>
    </row>
    <row r="2" spans="1:28" ht="12.75">
      <c r="A2" s="3">
        <v>18</v>
      </c>
      <c r="B2" s="3" t="s">
        <v>0</v>
      </c>
      <c r="C2" t="s">
        <v>1</v>
      </c>
      <c r="D2" t="s">
        <v>128</v>
      </c>
      <c r="E2" t="s">
        <v>131</v>
      </c>
      <c r="F2" t="s">
        <v>140</v>
      </c>
      <c r="G2" s="4">
        <v>7380</v>
      </c>
      <c r="H2" s="4">
        <v>6342</v>
      </c>
      <c r="I2" s="4">
        <f aca="true" t="shared" si="0" ref="I2:I33">+G2-H2</f>
        <v>1038</v>
      </c>
      <c r="J2" s="6">
        <f aca="true" t="shared" si="1" ref="J2:J33">(+I2/G2)*100</f>
        <v>14.065040650406505</v>
      </c>
      <c r="K2" s="6">
        <f aca="true" t="shared" si="2" ref="K2:K65">+(I2/H2)*100</f>
        <v>16.367076631977294</v>
      </c>
      <c r="L2" s="4">
        <v>1071</v>
      </c>
      <c r="M2" s="6">
        <f aca="true" t="shared" si="3" ref="M2:M33">+(L2/G2)*100</f>
        <v>14.512195121951219</v>
      </c>
      <c r="N2" s="5">
        <v>0.97</v>
      </c>
      <c r="O2" s="4">
        <v>43536</v>
      </c>
      <c r="P2" s="4">
        <v>37430</v>
      </c>
      <c r="Q2" s="4">
        <f aca="true" t="shared" si="4" ref="Q2:Q33">+O2-P2</f>
        <v>6106</v>
      </c>
      <c r="R2" s="4">
        <v>6316</v>
      </c>
      <c r="S2" s="5">
        <v>0.97</v>
      </c>
      <c r="T2" s="10"/>
      <c r="U2" s="9"/>
      <c r="AB2" t="s">
        <v>155</v>
      </c>
    </row>
    <row r="3" spans="1:31" ht="12.75">
      <c r="A3" s="3">
        <v>46</v>
      </c>
      <c r="B3" s="3" t="s">
        <v>5</v>
      </c>
      <c r="C3" t="s">
        <v>6</v>
      </c>
      <c r="D3" t="s">
        <v>128</v>
      </c>
      <c r="E3" t="s">
        <v>131</v>
      </c>
      <c r="F3" t="s">
        <v>140</v>
      </c>
      <c r="G3" s="4">
        <v>1600</v>
      </c>
      <c r="H3" s="4">
        <v>1574</v>
      </c>
      <c r="I3" s="4">
        <f t="shared" si="0"/>
        <v>26</v>
      </c>
      <c r="J3" s="6">
        <f t="shared" si="1"/>
        <v>1.625</v>
      </c>
      <c r="K3" s="6">
        <f t="shared" si="2"/>
        <v>1.6518424396442184</v>
      </c>
      <c r="L3" s="4">
        <v>94</v>
      </c>
      <c r="M3" s="6">
        <f t="shared" si="3"/>
        <v>5.875</v>
      </c>
      <c r="N3" s="5">
        <v>0.27</v>
      </c>
      <c r="O3" s="4">
        <v>9440</v>
      </c>
      <c r="P3" s="4">
        <v>9287</v>
      </c>
      <c r="Q3" s="4">
        <f t="shared" si="4"/>
        <v>153</v>
      </c>
      <c r="R3" s="4">
        <v>554</v>
      </c>
      <c r="S3" s="5">
        <v>0.27</v>
      </c>
      <c r="T3" s="10"/>
      <c r="U3" s="9"/>
      <c r="AB3" t="s">
        <v>154</v>
      </c>
      <c r="AC3" t="s">
        <v>146</v>
      </c>
      <c r="AD3" s="8">
        <f>AVERAGE(J2:J161)</f>
        <v>11.108488799891763</v>
      </c>
      <c r="AE3" s="8">
        <f>AVERAGE(K2:K161)</f>
        <v>15.080226205326673</v>
      </c>
    </row>
    <row r="4" spans="1:31" ht="12.75">
      <c r="A4" s="3">
        <v>68</v>
      </c>
      <c r="B4" s="3" t="s">
        <v>7</v>
      </c>
      <c r="C4" t="s">
        <v>8</v>
      </c>
      <c r="D4" t="s">
        <v>128</v>
      </c>
      <c r="E4" t="s">
        <v>131</v>
      </c>
      <c r="F4" t="s">
        <v>140</v>
      </c>
      <c r="G4" s="4">
        <v>2127</v>
      </c>
      <c r="H4" s="4">
        <v>1636</v>
      </c>
      <c r="I4" s="4">
        <f t="shared" si="0"/>
        <v>491</v>
      </c>
      <c r="J4" s="6">
        <f t="shared" si="1"/>
        <v>23.0841560883874</v>
      </c>
      <c r="K4" s="6">
        <f t="shared" si="2"/>
        <v>30.012224938875303</v>
      </c>
      <c r="L4" s="4">
        <v>118</v>
      </c>
      <c r="M4" s="6">
        <f t="shared" si="3"/>
        <v>5.5477197931358715</v>
      </c>
      <c r="N4" s="5">
        <v>4.17</v>
      </c>
      <c r="O4" s="4">
        <v>12543</v>
      </c>
      <c r="P4" s="4">
        <v>9647</v>
      </c>
      <c r="Q4" s="4">
        <f t="shared" si="4"/>
        <v>2896</v>
      </c>
      <c r="R4" s="4">
        <v>695</v>
      </c>
      <c r="S4" s="5">
        <v>4.17</v>
      </c>
      <c r="T4" s="10"/>
      <c r="U4" s="9"/>
      <c r="AC4" t="s">
        <v>148</v>
      </c>
      <c r="AD4" s="8">
        <f>MEDIAN(J2:J161)</f>
        <v>9.868902227236427</v>
      </c>
      <c r="AE4" s="8">
        <f>MEDIAN(K2:K161)</f>
        <v>10.949497682581255</v>
      </c>
    </row>
    <row r="5" spans="1:31" ht="12.75">
      <c r="A5" s="3">
        <v>97</v>
      </c>
      <c r="B5" s="3" t="s">
        <v>10</v>
      </c>
      <c r="C5" t="s">
        <v>11</v>
      </c>
      <c r="D5" t="s">
        <v>128</v>
      </c>
      <c r="E5" t="s">
        <v>131</v>
      </c>
      <c r="F5" t="s">
        <v>140</v>
      </c>
      <c r="G5" s="4">
        <v>2252</v>
      </c>
      <c r="H5" s="4">
        <v>1832</v>
      </c>
      <c r="I5" s="4">
        <f t="shared" si="0"/>
        <v>420</v>
      </c>
      <c r="J5" s="6">
        <f t="shared" si="1"/>
        <v>18.650088809946713</v>
      </c>
      <c r="K5" s="6">
        <f t="shared" si="2"/>
        <v>22.925764192139738</v>
      </c>
      <c r="L5" s="4">
        <v>209</v>
      </c>
      <c r="M5" s="6">
        <f t="shared" si="3"/>
        <v>9.280639431616342</v>
      </c>
      <c r="N5" s="5">
        <v>2.02</v>
      </c>
      <c r="O5" s="4">
        <v>13281</v>
      </c>
      <c r="P5" s="4">
        <v>10803</v>
      </c>
      <c r="Q5" s="4">
        <f t="shared" si="4"/>
        <v>2478</v>
      </c>
      <c r="R5" s="4">
        <v>1230</v>
      </c>
      <c r="S5" s="5">
        <v>2.01</v>
      </c>
      <c r="T5" s="10"/>
      <c r="U5" s="9"/>
      <c r="AC5" t="s">
        <v>147</v>
      </c>
      <c r="AD5">
        <f>STDEV(J2:J161)</f>
        <v>13.133335772445621</v>
      </c>
      <c r="AE5">
        <f>STDEV(K2:K161)</f>
        <v>18.10552594869042</v>
      </c>
    </row>
    <row r="6" spans="1:21" ht="12.75">
      <c r="A6" s="3">
        <v>119</v>
      </c>
      <c r="B6" s="3" t="s">
        <v>12</v>
      </c>
      <c r="C6" t="s">
        <v>13</v>
      </c>
      <c r="D6" t="s">
        <v>128</v>
      </c>
      <c r="E6" t="s">
        <v>131</v>
      </c>
      <c r="F6" t="s">
        <v>140</v>
      </c>
      <c r="G6" s="4">
        <v>1732</v>
      </c>
      <c r="H6" s="4">
        <v>1488</v>
      </c>
      <c r="I6" s="4">
        <f t="shared" si="0"/>
        <v>244</v>
      </c>
      <c r="J6" s="6">
        <f t="shared" si="1"/>
        <v>14.087759815242496</v>
      </c>
      <c r="K6" s="6">
        <f t="shared" si="2"/>
        <v>16.397849462365592</v>
      </c>
      <c r="L6" s="4">
        <v>181</v>
      </c>
      <c r="M6" s="6">
        <f t="shared" si="3"/>
        <v>10.450346420323326</v>
      </c>
      <c r="N6" s="5">
        <v>1.35</v>
      </c>
      <c r="O6" s="4">
        <v>10225</v>
      </c>
      <c r="P6" s="4">
        <v>8773</v>
      </c>
      <c r="Q6" s="4">
        <f t="shared" si="4"/>
        <v>1452</v>
      </c>
      <c r="R6" s="4">
        <v>1066</v>
      </c>
      <c r="S6" s="5">
        <v>1.36</v>
      </c>
      <c r="T6" s="10"/>
      <c r="U6" s="9"/>
    </row>
    <row r="7" spans="1:29" ht="12.75">
      <c r="A7" s="3">
        <v>148</v>
      </c>
      <c r="B7" s="3" t="s">
        <v>15</v>
      </c>
      <c r="C7" t="s">
        <v>16</v>
      </c>
      <c r="D7" t="s">
        <v>128</v>
      </c>
      <c r="E7" t="s">
        <v>131</v>
      </c>
      <c r="F7" t="s">
        <v>140</v>
      </c>
      <c r="G7" s="4">
        <v>6321</v>
      </c>
      <c r="H7" s="4">
        <v>6397</v>
      </c>
      <c r="I7" s="4">
        <f t="shared" si="0"/>
        <v>-76</v>
      </c>
      <c r="J7" s="6">
        <f t="shared" si="1"/>
        <v>-1.2023414016769498</v>
      </c>
      <c r="K7" s="6">
        <f t="shared" si="2"/>
        <v>-1.1880569016726592</v>
      </c>
      <c r="L7" s="4">
        <v>595</v>
      </c>
      <c r="M7" s="6">
        <f t="shared" si="3"/>
        <v>9.413067552602437</v>
      </c>
      <c r="N7" s="5">
        <v>-0.13</v>
      </c>
      <c r="O7" s="4">
        <v>37294</v>
      </c>
      <c r="P7" s="4">
        <v>37742</v>
      </c>
      <c r="Q7" s="4">
        <f t="shared" si="4"/>
        <v>-448</v>
      </c>
      <c r="R7" s="4">
        <v>3513</v>
      </c>
      <c r="S7" s="5">
        <v>-0.13</v>
      </c>
      <c r="T7" s="10"/>
      <c r="U7" s="9"/>
      <c r="AC7" t="s">
        <v>152</v>
      </c>
    </row>
    <row r="8" spans="1:29" ht="12.75">
      <c r="A8" s="3">
        <v>177</v>
      </c>
      <c r="B8" s="3" t="s">
        <v>18</v>
      </c>
      <c r="C8" t="s">
        <v>19</v>
      </c>
      <c r="D8" t="s">
        <v>128</v>
      </c>
      <c r="E8" t="s">
        <v>131</v>
      </c>
      <c r="F8" t="s">
        <v>140</v>
      </c>
      <c r="G8" s="4">
        <v>3874</v>
      </c>
      <c r="H8" s="4">
        <v>3187</v>
      </c>
      <c r="I8" s="4">
        <f t="shared" si="0"/>
        <v>687</v>
      </c>
      <c r="J8" s="6">
        <f t="shared" si="1"/>
        <v>17.73360867320599</v>
      </c>
      <c r="K8" s="6">
        <f t="shared" si="2"/>
        <v>21.556322560401632</v>
      </c>
      <c r="L8" s="4">
        <v>449</v>
      </c>
      <c r="M8" s="6">
        <f t="shared" si="3"/>
        <v>11.590087764584409</v>
      </c>
      <c r="N8" s="5">
        <v>1.53</v>
      </c>
      <c r="O8" s="4">
        <v>22863</v>
      </c>
      <c r="P8" s="4">
        <v>18815</v>
      </c>
      <c r="Q8" s="4">
        <f t="shared" si="4"/>
        <v>4048</v>
      </c>
      <c r="R8" s="4">
        <v>2649</v>
      </c>
      <c r="S8" s="5">
        <v>1.53</v>
      </c>
      <c r="T8" s="10"/>
      <c r="U8" s="9"/>
      <c r="AC8">
        <f>+SUM(U2:U161)</f>
        <v>2285.3416887611393</v>
      </c>
    </row>
    <row r="9" spans="1:21" ht="12.75">
      <c r="A9" s="3">
        <v>236</v>
      </c>
      <c r="B9" s="3" t="s">
        <v>24</v>
      </c>
      <c r="C9" t="s">
        <v>25</v>
      </c>
      <c r="D9" t="s">
        <v>128</v>
      </c>
      <c r="E9" t="s">
        <v>131</v>
      </c>
      <c r="F9" t="s">
        <v>140</v>
      </c>
      <c r="G9" s="4">
        <v>1877</v>
      </c>
      <c r="H9" s="4">
        <v>1452</v>
      </c>
      <c r="I9" s="4">
        <f t="shared" si="0"/>
        <v>425</v>
      </c>
      <c r="J9" s="6">
        <f t="shared" si="1"/>
        <v>22.64251465103889</v>
      </c>
      <c r="K9" s="6">
        <f t="shared" si="2"/>
        <v>29.269972451790633</v>
      </c>
      <c r="L9" s="4">
        <v>211</v>
      </c>
      <c r="M9" s="6">
        <f t="shared" si="3"/>
        <v>11.241342567927544</v>
      </c>
      <c r="N9" s="5">
        <v>2.01</v>
      </c>
      <c r="O9" s="4">
        <v>11068</v>
      </c>
      <c r="P9" s="4">
        <v>8567</v>
      </c>
      <c r="Q9" s="4">
        <f t="shared" si="4"/>
        <v>2501</v>
      </c>
      <c r="R9" s="4">
        <v>1247</v>
      </c>
      <c r="S9" s="5">
        <v>2.01</v>
      </c>
      <c r="T9" s="10"/>
      <c r="U9" s="9"/>
    </row>
    <row r="10" spans="1:21" ht="12.75">
      <c r="A10" s="3">
        <v>265</v>
      </c>
      <c r="B10" s="3" t="s">
        <v>27</v>
      </c>
      <c r="C10" t="s">
        <v>28</v>
      </c>
      <c r="D10" t="s">
        <v>128</v>
      </c>
      <c r="E10" t="s">
        <v>131</v>
      </c>
      <c r="F10" t="s">
        <v>140</v>
      </c>
      <c r="G10" s="4">
        <v>3744</v>
      </c>
      <c r="H10" s="4">
        <v>4343</v>
      </c>
      <c r="I10" s="4">
        <f t="shared" si="0"/>
        <v>-599</v>
      </c>
      <c r="J10" s="6">
        <f t="shared" si="1"/>
        <v>-15.998931623931622</v>
      </c>
      <c r="K10" s="6">
        <f t="shared" si="2"/>
        <v>-13.79230946350449</v>
      </c>
      <c r="L10" s="4">
        <v>343</v>
      </c>
      <c r="M10" s="6">
        <f t="shared" si="3"/>
        <v>9.161324786324785</v>
      </c>
      <c r="N10" s="5">
        <v>-1.75</v>
      </c>
      <c r="O10" s="4">
        <v>22084</v>
      </c>
      <c r="P10" s="4">
        <v>25624</v>
      </c>
      <c r="Q10" s="4">
        <f t="shared" si="4"/>
        <v>-3540</v>
      </c>
      <c r="R10" s="4">
        <v>2022</v>
      </c>
      <c r="S10" s="5">
        <v>-1.75</v>
      </c>
      <c r="T10" s="10"/>
      <c r="U10" s="9"/>
    </row>
    <row r="11" spans="1:21" ht="12.75">
      <c r="A11" s="3">
        <v>294</v>
      </c>
      <c r="B11" s="3" t="s">
        <v>30</v>
      </c>
      <c r="C11" t="s">
        <v>31</v>
      </c>
      <c r="D11" t="s">
        <v>128</v>
      </c>
      <c r="E11" t="s">
        <v>131</v>
      </c>
      <c r="F11" t="s">
        <v>140</v>
      </c>
      <c r="G11" s="4">
        <v>4071</v>
      </c>
      <c r="H11" s="4">
        <v>3127</v>
      </c>
      <c r="I11" s="4">
        <f t="shared" si="0"/>
        <v>944</v>
      </c>
      <c r="J11" s="6">
        <f t="shared" si="1"/>
        <v>23.18840579710145</v>
      </c>
      <c r="K11" s="6">
        <f t="shared" si="2"/>
        <v>30.18867924528302</v>
      </c>
      <c r="L11" s="4">
        <v>572</v>
      </c>
      <c r="M11" s="6">
        <f t="shared" si="3"/>
        <v>14.0506018177352</v>
      </c>
      <c r="N11" s="5">
        <v>1.65</v>
      </c>
      <c r="O11" s="4">
        <v>24019</v>
      </c>
      <c r="P11" s="4">
        <v>18449</v>
      </c>
      <c r="Q11" s="4">
        <f t="shared" si="4"/>
        <v>5570</v>
      </c>
      <c r="R11" s="4">
        <v>3377</v>
      </c>
      <c r="S11" s="5">
        <v>1.65</v>
      </c>
      <c r="T11" s="10"/>
      <c r="U11" s="9"/>
    </row>
    <row r="12" spans="1:21" ht="12.75">
      <c r="A12" s="3">
        <v>323</v>
      </c>
      <c r="B12" s="3" t="s">
        <v>32</v>
      </c>
      <c r="C12" t="s">
        <v>33</v>
      </c>
      <c r="D12" t="s">
        <v>128</v>
      </c>
      <c r="E12" t="s">
        <v>131</v>
      </c>
      <c r="F12" t="s">
        <v>140</v>
      </c>
      <c r="G12" s="4">
        <v>1506</v>
      </c>
      <c r="H12" s="4">
        <v>993</v>
      </c>
      <c r="I12" s="4">
        <f t="shared" si="0"/>
        <v>513</v>
      </c>
      <c r="J12" s="6">
        <f t="shared" si="1"/>
        <v>34.06374501992032</v>
      </c>
      <c r="K12" s="6">
        <f t="shared" si="2"/>
        <v>51.66163141993958</v>
      </c>
      <c r="L12" s="4">
        <v>247</v>
      </c>
      <c r="M12" s="6">
        <f t="shared" si="3"/>
        <v>16.40106241699867</v>
      </c>
      <c r="N12" s="5">
        <v>2.08</v>
      </c>
      <c r="O12" s="4">
        <v>8885</v>
      </c>
      <c r="P12" s="4">
        <v>5871</v>
      </c>
      <c r="Q12" s="4">
        <f t="shared" si="4"/>
        <v>3014</v>
      </c>
      <c r="R12" s="4">
        <v>1454</v>
      </c>
      <c r="S12" s="5">
        <v>2.07</v>
      </c>
      <c r="T12" s="10"/>
      <c r="U12" s="9"/>
    </row>
    <row r="13" spans="1:21" ht="12.75">
      <c r="A13" s="3">
        <v>374</v>
      </c>
      <c r="B13" s="3" t="s">
        <v>36</v>
      </c>
      <c r="C13" t="s">
        <v>37</v>
      </c>
      <c r="D13" t="s">
        <v>128</v>
      </c>
      <c r="E13" t="s">
        <v>131</v>
      </c>
      <c r="F13" t="s">
        <v>140</v>
      </c>
      <c r="G13" s="4">
        <v>1859</v>
      </c>
      <c r="H13" s="4">
        <v>1908</v>
      </c>
      <c r="I13" s="4">
        <f t="shared" si="0"/>
        <v>-49</v>
      </c>
      <c r="J13" s="6">
        <f t="shared" si="1"/>
        <v>-2.63582571274879</v>
      </c>
      <c r="K13" s="6">
        <f t="shared" si="2"/>
        <v>-2.5681341719077566</v>
      </c>
      <c r="L13" s="4">
        <v>162</v>
      </c>
      <c r="M13" s="6">
        <f t="shared" si="3"/>
        <v>8.714362560516406</v>
      </c>
      <c r="N13" s="5">
        <v>-0.31</v>
      </c>
      <c r="O13" s="4">
        <v>10968</v>
      </c>
      <c r="P13" s="4">
        <v>11263</v>
      </c>
      <c r="Q13" s="4">
        <f t="shared" si="4"/>
        <v>-295</v>
      </c>
      <c r="R13" s="4">
        <v>956</v>
      </c>
      <c r="S13" s="5">
        <v>-0.31</v>
      </c>
      <c r="T13" s="10"/>
      <c r="U13" s="9"/>
    </row>
    <row r="14" spans="1:21" ht="12.75">
      <c r="A14" s="3">
        <v>403</v>
      </c>
      <c r="B14" s="3" t="s">
        <v>118</v>
      </c>
      <c r="C14" t="s">
        <v>39</v>
      </c>
      <c r="D14" t="s">
        <v>128</v>
      </c>
      <c r="E14" t="s">
        <v>131</v>
      </c>
      <c r="F14" t="s">
        <v>140</v>
      </c>
      <c r="G14" s="4">
        <v>901</v>
      </c>
      <c r="H14" s="4">
        <v>1018</v>
      </c>
      <c r="I14" s="4">
        <f t="shared" si="0"/>
        <v>-117</v>
      </c>
      <c r="J14" s="6">
        <f t="shared" si="1"/>
        <v>-12.985571587125417</v>
      </c>
      <c r="K14" s="6">
        <f t="shared" si="2"/>
        <v>-11.49312377210216</v>
      </c>
      <c r="L14" s="4">
        <v>131</v>
      </c>
      <c r="M14" s="6">
        <f t="shared" si="3"/>
        <v>14.539400665926749</v>
      </c>
      <c r="N14" s="5">
        <v>-0.89</v>
      </c>
      <c r="O14" s="4">
        <v>5310</v>
      </c>
      <c r="P14" s="4">
        <v>6000</v>
      </c>
      <c r="Q14" s="4">
        <f t="shared" si="4"/>
        <v>-690</v>
      </c>
      <c r="R14" s="4">
        <v>774</v>
      </c>
      <c r="S14" s="5">
        <v>-0.89</v>
      </c>
      <c r="T14" s="10"/>
      <c r="U14" s="9"/>
    </row>
    <row r="15" spans="1:21" ht="12.75">
      <c r="A15" s="3">
        <v>432</v>
      </c>
      <c r="B15" s="3" t="s">
        <v>40</v>
      </c>
      <c r="C15" t="s">
        <v>41</v>
      </c>
      <c r="D15" t="s">
        <v>128</v>
      </c>
      <c r="E15" t="s">
        <v>131</v>
      </c>
      <c r="F15" t="s">
        <v>140</v>
      </c>
      <c r="G15" s="4">
        <v>2165</v>
      </c>
      <c r="H15" s="4">
        <v>2044</v>
      </c>
      <c r="I15" s="4">
        <f t="shared" si="0"/>
        <v>121</v>
      </c>
      <c r="J15" s="6">
        <f t="shared" si="1"/>
        <v>5.58891454965358</v>
      </c>
      <c r="K15" s="6">
        <f t="shared" si="2"/>
        <v>5.919765166340508</v>
      </c>
      <c r="L15" s="4">
        <v>259</v>
      </c>
      <c r="M15" s="6">
        <f t="shared" si="3"/>
        <v>11.963048498845266</v>
      </c>
      <c r="N15" s="5">
        <v>0.47</v>
      </c>
      <c r="O15" s="4">
        <v>12774</v>
      </c>
      <c r="P15" s="4">
        <v>12060</v>
      </c>
      <c r="Q15" s="4">
        <f t="shared" si="4"/>
        <v>714</v>
      </c>
      <c r="R15" s="4">
        <v>1036</v>
      </c>
      <c r="S15" s="5">
        <v>0.69</v>
      </c>
      <c r="T15" s="10"/>
      <c r="U15" s="9"/>
    </row>
    <row r="16" spans="1:21" ht="12.75">
      <c r="A16" s="3">
        <v>454</v>
      </c>
      <c r="B16" s="3" t="s">
        <v>42</v>
      </c>
      <c r="C16" t="s">
        <v>43</v>
      </c>
      <c r="D16" t="s">
        <v>128</v>
      </c>
      <c r="E16" t="s">
        <v>131</v>
      </c>
      <c r="F16" t="s">
        <v>140</v>
      </c>
      <c r="G16" s="4">
        <v>1585</v>
      </c>
      <c r="H16" s="4">
        <v>982</v>
      </c>
      <c r="I16" s="4">
        <f t="shared" si="0"/>
        <v>603</v>
      </c>
      <c r="J16" s="6">
        <f t="shared" si="1"/>
        <v>38.04416403785489</v>
      </c>
      <c r="K16" s="6">
        <f t="shared" si="2"/>
        <v>61.40529531568228</v>
      </c>
      <c r="L16" s="4">
        <v>167</v>
      </c>
      <c r="M16" s="6">
        <f t="shared" si="3"/>
        <v>10.53627760252366</v>
      </c>
      <c r="N16" s="5">
        <v>3.62</v>
      </c>
      <c r="O16" s="4">
        <v>9346</v>
      </c>
      <c r="P16" s="4">
        <v>5812</v>
      </c>
      <c r="Q16" s="4">
        <f t="shared" si="4"/>
        <v>3534</v>
      </c>
      <c r="R16" s="4">
        <v>985</v>
      </c>
      <c r="S16" s="5">
        <v>3.59</v>
      </c>
      <c r="T16" s="10"/>
      <c r="U16" s="9"/>
    </row>
    <row r="17" spans="1:21" ht="12.75">
      <c r="A17" s="3">
        <v>529</v>
      </c>
      <c r="B17" s="3" t="s">
        <v>51</v>
      </c>
      <c r="C17" t="s">
        <v>52</v>
      </c>
      <c r="D17" t="s">
        <v>128</v>
      </c>
      <c r="E17" t="s">
        <v>131</v>
      </c>
      <c r="F17" t="s">
        <v>140</v>
      </c>
      <c r="G17" s="4">
        <v>2915</v>
      </c>
      <c r="H17" s="4">
        <v>2153</v>
      </c>
      <c r="I17" s="4">
        <f t="shared" si="0"/>
        <v>762</v>
      </c>
      <c r="J17" s="6">
        <f t="shared" si="1"/>
        <v>26.140651801029158</v>
      </c>
      <c r="K17" s="6">
        <f t="shared" si="2"/>
        <v>35.392475615420345</v>
      </c>
      <c r="L17" s="4">
        <v>336</v>
      </c>
      <c r="M17" s="6">
        <f t="shared" si="3"/>
        <v>11.526586620926244</v>
      </c>
      <c r="N17" s="5">
        <v>2.27</v>
      </c>
      <c r="O17" s="4">
        <v>17199</v>
      </c>
      <c r="P17" s="4">
        <v>12709</v>
      </c>
      <c r="Q17" s="4">
        <f t="shared" si="4"/>
        <v>4490</v>
      </c>
      <c r="R17" s="4">
        <v>1982</v>
      </c>
      <c r="S17" s="5">
        <v>2.27</v>
      </c>
      <c r="T17" s="10"/>
      <c r="U17" s="9"/>
    </row>
    <row r="18" spans="1:21" ht="12.75">
      <c r="A18" s="3">
        <v>558</v>
      </c>
      <c r="B18" s="3" t="s">
        <v>53</v>
      </c>
      <c r="C18" t="s">
        <v>54</v>
      </c>
      <c r="D18" t="s">
        <v>128</v>
      </c>
      <c r="E18" t="s">
        <v>131</v>
      </c>
      <c r="F18" t="s">
        <v>140</v>
      </c>
      <c r="G18" s="4">
        <v>2700</v>
      </c>
      <c r="H18" s="4">
        <v>2399</v>
      </c>
      <c r="I18" s="4">
        <f t="shared" si="0"/>
        <v>301</v>
      </c>
      <c r="J18" s="6">
        <f t="shared" si="1"/>
        <v>11.148148148148149</v>
      </c>
      <c r="K18" s="6">
        <f t="shared" si="2"/>
        <v>12.546894539391412</v>
      </c>
      <c r="L18" s="4">
        <v>52</v>
      </c>
      <c r="M18" s="6">
        <f t="shared" si="3"/>
        <v>1.925925925925926</v>
      </c>
      <c r="N18" s="5">
        <v>5.8</v>
      </c>
      <c r="O18" s="4">
        <v>15936</v>
      </c>
      <c r="P18" s="4">
        <v>14154</v>
      </c>
      <c r="Q18" s="4">
        <f t="shared" si="4"/>
        <v>1782</v>
      </c>
      <c r="R18" s="4">
        <v>307</v>
      </c>
      <c r="S18" s="5">
        <v>5.81</v>
      </c>
      <c r="T18" s="10"/>
      <c r="U18" s="9"/>
    </row>
    <row r="19" spans="1:21" ht="12.75">
      <c r="A19" s="3">
        <v>587</v>
      </c>
      <c r="B19" s="3" t="s">
        <v>56</v>
      </c>
      <c r="C19" t="s">
        <v>57</v>
      </c>
      <c r="D19" t="s">
        <v>128</v>
      </c>
      <c r="E19" t="s">
        <v>131</v>
      </c>
      <c r="F19" t="s">
        <v>140</v>
      </c>
      <c r="G19" s="4">
        <v>1440</v>
      </c>
      <c r="H19" s="4">
        <v>1202</v>
      </c>
      <c r="I19" s="4">
        <f t="shared" si="0"/>
        <v>238</v>
      </c>
      <c r="J19" s="6">
        <f t="shared" si="1"/>
        <v>16.52777777777778</v>
      </c>
      <c r="K19" s="6">
        <f t="shared" si="2"/>
        <v>19.800332778702163</v>
      </c>
      <c r="L19" s="4">
        <v>285</v>
      </c>
      <c r="M19" s="6">
        <f t="shared" si="3"/>
        <v>19.791666666666664</v>
      </c>
      <c r="N19" s="5">
        <v>0.83</v>
      </c>
      <c r="O19" s="4">
        <v>8490</v>
      </c>
      <c r="P19" s="4">
        <v>7098</v>
      </c>
      <c r="Q19" s="4">
        <f t="shared" si="4"/>
        <v>1392</v>
      </c>
      <c r="R19" s="4">
        <v>1682</v>
      </c>
      <c r="S19" s="5">
        <v>0.83</v>
      </c>
      <c r="T19" s="10"/>
      <c r="U19" s="9"/>
    </row>
    <row r="20" spans="1:21" ht="12.75">
      <c r="A20" s="3">
        <v>616</v>
      </c>
      <c r="B20" s="3" t="s">
        <v>59</v>
      </c>
      <c r="C20" t="s">
        <v>60</v>
      </c>
      <c r="D20" t="s">
        <v>128</v>
      </c>
      <c r="E20" t="s">
        <v>131</v>
      </c>
      <c r="F20" t="s">
        <v>140</v>
      </c>
      <c r="G20" s="4">
        <v>2897</v>
      </c>
      <c r="H20" s="4">
        <v>2404</v>
      </c>
      <c r="I20" s="4">
        <f t="shared" si="0"/>
        <v>493</v>
      </c>
      <c r="J20" s="6">
        <f t="shared" si="1"/>
        <v>17.017604418363824</v>
      </c>
      <c r="K20" s="6">
        <f t="shared" si="2"/>
        <v>20.50748752079867</v>
      </c>
      <c r="L20" s="4">
        <v>577</v>
      </c>
      <c r="M20" s="6">
        <f t="shared" si="3"/>
        <v>19.917155678287884</v>
      </c>
      <c r="N20" s="5">
        <v>0.85</v>
      </c>
      <c r="O20" s="4">
        <v>17092</v>
      </c>
      <c r="P20" s="4">
        <v>14184</v>
      </c>
      <c r="Q20" s="4">
        <f t="shared" si="4"/>
        <v>2908</v>
      </c>
      <c r="R20" s="4">
        <v>3405</v>
      </c>
      <c r="S20" s="5">
        <v>0.85</v>
      </c>
      <c r="T20" s="10"/>
      <c r="U20" s="9"/>
    </row>
    <row r="21" spans="1:21" ht="12.75">
      <c r="A21" s="3">
        <v>645</v>
      </c>
      <c r="B21" s="3" t="s">
        <v>64</v>
      </c>
      <c r="C21" t="s">
        <v>61</v>
      </c>
      <c r="D21" t="s">
        <v>128</v>
      </c>
      <c r="E21" t="s">
        <v>131</v>
      </c>
      <c r="F21" t="s">
        <v>140</v>
      </c>
      <c r="G21" s="4">
        <v>3643</v>
      </c>
      <c r="H21" s="4">
        <v>3328</v>
      </c>
      <c r="I21" s="4">
        <f t="shared" si="0"/>
        <v>315</v>
      </c>
      <c r="J21" s="6">
        <f t="shared" si="1"/>
        <v>8.646719736480922</v>
      </c>
      <c r="K21" s="6">
        <f t="shared" si="2"/>
        <v>9.46514423076923</v>
      </c>
      <c r="L21" s="4">
        <v>328</v>
      </c>
      <c r="M21" s="6">
        <f t="shared" si="3"/>
        <v>9.003568487510293</v>
      </c>
      <c r="N21" s="5">
        <v>0.96</v>
      </c>
      <c r="O21" s="4">
        <v>21494</v>
      </c>
      <c r="P21" s="4">
        <v>19635</v>
      </c>
      <c r="Q21" s="4">
        <f t="shared" si="4"/>
        <v>1859</v>
      </c>
      <c r="R21" s="4">
        <v>1936</v>
      </c>
      <c r="S21" s="5">
        <v>0.96</v>
      </c>
      <c r="T21" s="10"/>
      <c r="U21" s="9"/>
    </row>
    <row r="22" spans="1:21" ht="12.75">
      <c r="A22" s="3">
        <v>674</v>
      </c>
      <c r="B22" s="3" t="s">
        <v>62</v>
      </c>
      <c r="C22" t="s">
        <v>63</v>
      </c>
      <c r="D22" t="s">
        <v>128</v>
      </c>
      <c r="E22" t="s">
        <v>131</v>
      </c>
      <c r="F22" t="s">
        <v>140</v>
      </c>
      <c r="G22" s="4">
        <v>1299</v>
      </c>
      <c r="H22" s="4">
        <v>1235</v>
      </c>
      <c r="I22" s="4">
        <f t="shared" si="0"/>
        <v>64</v>
      </c>
      <c r="J22" s="6">
        <f t="shared" si="1"/>
        <v>4.926866820631255</v>
      </c>
      <c r="K22" s="6">
        <f t="shared" si="2"/>
        <v>5.182186234817814</v>
      </c>
      <c r="L22" s="4">
        <v>169</v>
      </c>
      <c r="M22" s="6">
        <f t="shared" si="3"/>
        <v>13.010007698229407</v>
      </c>
      <c r="N22" s="5">
        <v>0.38</v>
      </c>
      <c r="O22" s="4">
        <v>7664</v>
      </c>
      <c r="P22" s="4">
        <v>7275</v>
      </c>
      <c r="Q22" s="4">
        <f t="shared" si="4"/>
        <v>389</v>
      </c>
      <c r="R22" s="4">
        <v>997</v>
      </c>
      <c r="S22" s="5">
        <v>0.39</v>
      </c>
      <c r="T22" s="10"/>
      <c r="U22" s="9"/>
    </row>
    <row r="23" spans="1:21" ht="12.75">
      <c r="A23" s="3">
        <v>703</v>
      </c>
      <c r="B23" s="3" t="s">
        <v>66</v>
      </c>
      <c r="C23" t="s">
        <v>67</v>
      </c>
      <c r="D23" t="s">
        <v>128</v>
      </c>
      <c r="E23" t="s">
        <v>131</v>
      </c>
      <c r="F23" t="s">
        <v>140</v>
      </c>
      <c r="G23" s="4">
        <v>2259</v>
      </c>
      <c r="H23" s="4">
        <v>1744</v>
      </c>
      <c r="I23" s="4">
        <f t="shared" si="0"/>
        <v>515</v>
      </c>
      <c r="J23" s="6">
        <f t="shared" si="1"/>
        <v>22.797698096502877</v>
      </c>
      <c r="K23" s="6">
        <f t="shared" si="2"/>
        <v>29.52981651376147</v>
      </c>
      <c r="L23" s="4">
        <v>313</v>
      </c>
      <c r="M23" s="6">
        <f t="shared" si="3"/>
        <v>13.85568835768039</v>
      </c>
      <c r="N23" s="5">
        <v>1.65</v>
      </c>
      <c r="O23" s="4">
        <v>13322</v>
      </c>
      <c r="P23" s="4">
        <v>10290</v>
      </c>
      <c r="Q23" s="4">
        <f t="shared" si="4"/>
        <v>3032</v>
      </c>
      <c r="R23" s="4">
        <v>1847</v>
      </c>
      <c r="S23" s="5">
        <v>1.64</v>
      </c>
      <c r="T23" s="10"/>
      <c r="U23" s="9"/>
    </row>
    <row r="24" spans="1:21" ht="12.75">
      <c r="A24" s="3">
        <v>777</v>
      </c>
      <c r="B24" s="3" t="s">
        <v>72</v>
      </c>
      <c r="C24" t="s">
        <v>73</v>
      </c>
      <c r="D24" t="s">
        <v>128</v>
      </c>
      <c r="E24" t="s">
        <v>131</v>
      </c>
      <c r="F24" t="s">
        <v>140</v>
      </c>
      <c r="G24" s="4">
        <v>1726</v>
      </c>
      <c r="H24" s="4">
        <v>1489</v>
      </c>
      <c r="I24" s="4">
        <f t="shared" si="0"/>
        <v>237</v>
      </c>
      <c r="J24" s="6">
        <f t="shared" si="1"/>
        <v>13.73117033603708</v>
      </c>
      <c r="K24" s="6">
        <f t="shared" si="2"/>
        <v>15.916722632639354</v>
      </c>
      <c r="L24" s="4">
        <v>263</v>
      </c>
      <c r="M24" s="6">
        <f t="shared" si="3"/>
        <v>15.237543453070684</v>
      </c>
      <c r="N24" s="5">
        <v>0.9</v>
      </c>
      <c r="O24" s="4">
        <v>10183</v>
      </c>
      <c r="P24" s="4">
        <v>8785</v>
      </c>
      <c r="Q24" s="4">
        <f t="shared" si="4"/>
        <v>1398</v>
      </c>
      <c r="R24" s="4">
        <v>1554</v>
      </c>
      <c r="S24" s="5">
        <v>0.9</v>
      </c>
      <c r="T24" s="10"/>
      <c r="U24" s="9"/>
    </row>
    <row r="25" spans="1:21" ht="12.75">
      <c r="A25" s="3">
        <v>806</v>
      </c>
      <c r="B25" s="3" t="s">
        <v>76</v>
      </c>
      <c r="C25" t="s">
        <v>77</v>
      </c>
      <c r="D25" t="s">
        <v>128</v>
      </c>
      <c r="E25" t="s">
        <v>131</v>
      </c>
      <c r="F25" t="s">
        <v>140</v>
      </c>
      <c r="G25" s="4">
        <v>5644</v>
      </c>
      <c r="H25" s="4">
        <v>5146</v>
      </c>
      <c r="I25" s="4">
        <f t="shared" si="0"/>
        <v>498</v>
      </c>
      <c r="J25" s="6">
        <f t="shared" si="1"/>
        <v>8.823529411764707</v>
      </c>
      <c r="K25" s="6">
        <f t="shared" si="2"/>
        <v>9.67741935483871</v>
      </c>
      <c r="L25" s="4">
        <v>659</v>
      </c>
      <c r="M25" s="6">
        <f t="shared" si="3"/>
        <v>11.67611622962438</v>
      </c>
      <c r="N25" s="5">
        <v>0.76</v>
      </c>
      <c r="O25" s="4">
        <v>33300</v>
      </c>
      <c r="P25" s="4">
        <v>30367</v>
      </c>
      <c r="Q25" s="4">
        <f t="shared" si="4"/>
        <v>2933</v>
      </c>
      <c r="R25" s="4">
        <v>3886</v>
      </c>
      <c r="S25" s="5">
        <v>0.75</v>
      </c>
      <c r="T25" s="10"/>
      <c r="U25" s="9"/>
    </row>
    <row r="26" spans="1:21" ht="12.75">
      <c r="A26" s="3">
        <v>835</v>
      </c>
      <c r="B26" s="3" t="s">
        <v>79</v>
      </c>
      <c r="C26" t="s">
        <v>80</v>
      </c>
      <c r="D26" t="s">
        <v>128</v>
      </c>
      <c r="E26" t="s">
        <v>131</v>
      </c>
      <c r="F26" t="s">
        <v>140</v>
      </c>
      <c r="G26" s="4">
        <v>3983</v>
      </c>
      <c r="H26" s="4">
        <v>3588</v>
      </c>
      <c r="I26" s="4">
        <f t="shared" si="0"/>
        <v>395</v>
      </c>
      <c r="J26" s="6">
        <f t="shared" si="1"/>
        <v>9.917147878483554</v>
      </c>
      <c r="K26" s="6">
        <f t="shared" si="2"/>
        <v>11.00891861761427</v>
      </c>
      <c r="L26" s="4">
        <v>429</v>
      </c>
      <c r="M26" s="6">
        <f t="shared" si="3"/>
        <v>10.770775797137835</v>
      </c>
      <c r="N26" s="5">
        <v>0.92</v>
      </c>
      <c r="O26" s="4">
        <v>23512</v>
      </c>
      <c r="P26" s="4">
        <v>21175</v>
      </c>
      <c r="Q26" s="4">
        <f t="shared" si="4"/>
        <v>2337</v>
      </c>
      <c r="R26" s="4">
        <v>2528</v>
      </c>
      <c r="S26" s="5">
        <v>0.92</v>
      </c>
      <c r="T26" s="10"/>
      <c r="U26" s="9"/>
    </row>
    <row r="27" spans="1:21" ht="12.75">
      <c r="A27" s="3">
        <v>864</v>
      </c>
      <c r="B27" s="3" t="s">
        <v>87</v>
      </c>
      <c r="C27" t="s">
        <v>88</v>
      </c>
      <c r="D27" t="s">
        <v>128</v>
      </c>
      <c r="E27" t="s">
        <v>131</v>
      </c>
      <c r="F27" t="s">
        <v>140</v>
      </c>
      <c r="G27" s="4">
        <v>5910</v>
      </c>
      <c r="H27" s="4">
        <v>4832</v>
      </c>
      <c r="I27" s="4">
        <f t="shared" si="0"/>
        <v>1078</v>
      </c>
      <c r="J27" s="6">
        <f t="shared" si="1"/>
        <v>18.24027072758037</v>
      </c>
      <c r="K27" s="6">
        <f t="shared" si="2"/>
        <v>22.30960264900662</v>
      </c>
      <c r="L27" s="4">
        <v>704</v>
      </c>
      <c r="M27" s="6">
        <f t="shared" si="3"/>
        <v>11.912013536379018</v>
      </c>
      <c r="N27" s="5">
        <v>1.53</v>
      </c>
      <c r="O27" s="4">
        <v>34869</v>
      </c>
      <c r="P27" s="4">
        <v>28509</v>
      </c>
      <c r="Q27" s="4">
        <f t="shared" si="4"/>
        <v>6360</v>
      </c>
      <c r="R27" s="4">
        <v>4153</v>
      </c>
      <c r="S27" s="5">
        <v>1.53</v>
      </c>
      <c r="T27" s="10"/>
      <c r="U27" s="9"/>
    </row>
    <row r="28" spans="1:21" ht="12.75">
      <c r="A28" s="3">
        <v>901</v>
      </c>
      <c r="B28" s="3" t="s">
        <v>92</v>
      </c>
      <c r="C28" t="s">
        <v>93</v>
      </c>
      <c r="D28" t="s">
        <v>128</v>
      </c>
      <c r="E28" t="s">
        <v>131</v>
      </c>
      <c r="F28" t="s">
        <v>140</v>
      </c>
      <c r="G28" s="4">
        <v>2053</v>
      </c>
      <c r="H28" s="4">
        <v>1553</v>
      </c>
      <c r="I28" s="4">
        <f t="shared" si="0"/>
        <v>500</v>
      </c>
      <c r="J28" s="6">
        <f t="shared" si="1"/>
        <v>24.354603019970774</v>
      </c>
      <c r="K28" s="6">
        <f t="shared" si="2"/>
        <v>32.195750160978754</v>
      </c>
      <c r="L28" s="4">
        <v>342</v>
      </c>
      <c r="M28" s="6">
        <f t="shared" si="3"/>
        <v>16.658548465660008</v>
      </c>
      <c r="N28" s="5">
        <v>1.46</v>
      </c>
      <c r="O28" s="4">
        <v>12107</v>
      </c>
      <c r="P28" s="4">
        <v>9157</v>
      </c>
      <c r="Q28" s="4">
        <f t="shared" si="4"/>
        <v>2950</v>
      </c>
      <c r="R28" s="4">
        <v>2020</v>
      </c>
      <c r="S28" s="5">
        <v>1.46</v>
      </c>
      <c r="T28" s="10"/>
      <c r="U28" s="9"/>
    </row>
    <row r="29" spans="1:21" ht="12.75">
      <c r="A29" s="3">
        <v>923</v>
      </c>
      <c r="B29" s="3" t="s">
        <v>94</v>
      </c>
      <c r="C29" t="s">
        <v>95</v>
      </c>
      <c r="D29" t="s">
        <v>128</v>
      </c>
      <c r="E29" t="s">
        <v>131</v>
      </c>
      <c r="F29" t="s">
        <v>140</v>
      </c>
      <c r="G29" s="4">
        <v>3889</v>
      </c>
      <c r="H29" s="4">
        <v>3174</v>
      </c>
      <c r="I29" s="4">
        <f t="shared" si="0"/>
        <v>715</v>
      </c>
      <c r="J29" s="6">
        <f t="shared" si="1"/>
        <v>18.385188994600156</v>
      </c>
      <c r="K29" s="6">
        <f t="shared" si="2"/>
        <v>22.52678008821676</v>
      </c>
      <c r="L29" s="4">
        <v>553</v>
      </c>
      <c r="M29" s="6">
        <f t="shared" si="3"/>
        <v>14.219593725893546</v>
      </c>
      <c r="N29" s="5">
        <v>1.29</v>
      </c>
      <c r="O29" s="4">
        <v>22945</v>
      </c>
      <c r="P29" s="4">
        <v>18727</v>
      </c>
      <c r="Q29" s="4">
        <f t="shared" si="4"/>
        <v>4218</v>
      </c>
      <c r="R29" s="4">
        <v>3265</v>
      </c>
      <c r="S29" s="5">
        <v>1.29</v>
      </c>
      <c r="T29" s="10"/>
      <c r="U29" s="9"/>
    </row>
    <row r="30" spans="1:21" ht="12.75">
      <c r="A30" s="3">
        <v>974</v>
      </c>
      <c r="B30" s="3" t="s">
        <v>99</v>
      </c>
      <c r="C30" t="s">
        <v>100</v>
      </c>
      <c r="D30" t="s">
        <v>128</v>
      </c>
      <c r="E30" t="s">
        <v>131</v>
      </c>
      <c r="F30" t="s">
        <v>140</v>
      </c>
      <c r="G30" s="4">
        <v>915</v>
      </c>
      <c r="H30" s="4">
        <v>535</v>
      </c>
      <c r="I30" s="4">
        <f t="shared" si="0"/>
        <v>380</v>
      </c>
      <c r="J30" s="6">
        <f t="shared" si="1"/>
        <v>41.53005464480874</v>
      </c>
      <c r="K30" s="6">
        <f t="shared" si="2"/>
        <v>71.02803738317756</v>
      </c>
      <c r="L30" s="4">
        <v>257</v>
      </c>
      <c r="M30" s="6">
        <f t="shared" si="3"/>
        <v>28.087431693989075</v>
      </c>
      <c r="N30" s="5">
        <v>1.48</v>
      </c>
      <c r="O30" s="4">
        <v>5404</v>
      </c>
      <c r="P30" s="4">
        <v>3156</v>
      </c>
      <c r="Q30" s="4">
        <f t="shared" si="4"/>
        <v>2248</v>
      </c>
      <c r="R30" s="4">
        <v>1514</v>
      </c>
      <c r="S30" s="5">
        <v>1.48</v>
      </c>
      <c r="T30" s="10"/>
      <c r="U30" s="9"/>
    </row>
    <row r="31" spans="1:21" ht="12.75">
      <c r="A31" s="3">
        <v>1026</v>
      </c>
      <c r="B31" s="3" t="s">
        <v>103</v>
      </c>
      <c r="C31" t="s">
        <v>104</v>
      </c>
      <c r="D31" t="s">
        <v>128</v>
      </c>
      <c r="E31" t="s">
        <v>131</v>
      </c>
      <c r="F31" t="s">
        <v>140</v>
      </c>
      <c r="G31" s="4">
        <v>2448</v>
      </c>
      <c r="H31" s="4">
        <v>1759</v>
      </c>
      <c r="I31" s="4">
        <f t="shared" si="0"/>
        <v>689</v>
      </c>
      <c r="J31" s="6">
        <f t="shared" si="1"/>
        <v>28.145424836601308</v>
      </c>
      <c r="K31" s="6">
        <f t="shared" si="2"/>
        <v>39.16998294485503</v>
      </c>
      <c r="L31" s="4">
        <v>254</v>
      </c>
      <c r="M31" s="6">
        <f t="shared" si="3"/>
        <v>10.375816993464053</v>
      </c>
      <c r="N31" s="5">
        <v>2.71</v>
      </c>
      <c r="O31" s="4">
        <v>14443</v>
      </c>
      <c r="P31" s="4">
        <v>10390</v>
      </c>
      <c r="Q31" s="4">
        <f t="shared" si="4"/>
        <v>4053</v>
      </c>
      <c r="R31" s="4">
        <v>1497</v>
      </c>
      <c r="S31" s="5">
        <v>2.71</v>
      </c>
      <c r="T31" s="10"/>
      <c r="U31" s="9"/>
    </row>
    <row r="32" spans="1:21" ht="12.75">
      <c r="A32" s="3">
        <v>1055</v>
      </c>
      <c r="B32" s="3" t="s">
        <v>106</v>
      </c>
      <c r="C32" t="s">
        <v>107</v>
      </c>
      <c r="D32" t="s">
        <v>128</v>
      </c>
      <c r="E32" t="s">
        <v>131</v>
      </c>
      <c r="F32" t="s">
        <v>140</v>
      </c>
      <c r="G32" s="4">
        <v>2586</v>
      </c>
      <c r="H32" s="4">
        <v>2348</v>
      </c>
      <c r="I32" s="4">
        <f t="shared" si="0"/>
        <v>238</v>
      </c>
      <c r="J32" s="6">
        <f t="shared" si="1"/>
        <v>9.20340293890178</v>
      </c>
      <c r="K32" s="6">
        <f t="shared" si="2"/>
        <v>10.136286201022147</v>
      </c>
      <c r="L32" s="4">
        <v>199</v>
      </c>
      <c r="M32" s="6">
        <f t="shared" si="3"/>
        <v>7.695282289249807</v>
      </c>
      <c r="N32" s="5">
        <v>1.2</v>
      </c>
      <c r="O32" s="4">
        <v>15257</v>
      </c>
      <c r="P32" s="4">
        <v>13841</v>
      </c>
      <c r="Q32" s="4">
        <f t="shared" si="4"/>
        <v>1416</v>
      </c>
      <c r="R32" s="4">
        <v>1173</v>
      </c>
      <c r="S32" s="5">
        <v>1.21</v>
      </c>
      <c r="T32" s="10"/>
      <c r="U32" s="9"/>
    </row>
    <row r="33" spans="1:21" ht="12.75">
      <c r="A33" s="3">
        <v>1084</v>
      </c>
      <c r="B33" s="3" t="s">
        <v>109</v>
      </c>
      <c r="C33" t="s">
        <v>110</v>
      </c>
      <c r="D33" t="s">
        <v>128</v>
      </c>
      <c r="E33" t="s">
        <v>131</v>
      </c>
      <c r="F33" t="s">
        <v>140</v>
      </c>
      <c r="G33" s="4">
        <v>2202</v>
      </c>
      <c r="H33" s="4">
        <v>1671</v>
      </c>
      <c r="I33" s="4">
        <f t="shared" si="0"/>
        <v>531</v>
      </c>
      <c r="J33" s="6">
        <f t="shared" si="1"/>
        <v>24.114441416893733</v>
      </c>
      <c r="K33" s="6">
        <f t="shared" si="2"/>
        <v>31.77737881508079</v>
      </c>
      <c r="L33" s="4">
        <v>174</v>
      </c>
      <c r="M33" s="6">
        <f t="shared" si="3"/>
        <v>7.901907356948229</v>
      </c>
      <c r="N33" s="5">
        <v>3.05</v>
      </c>
      <c r="O33" s="4">
        <v>12986</v>
      </c>
      <c r="P33" s="4">
        <v>9859</v>
      </c>
      <c r="Q33" s="4">
        <f t="shared" si="4"/>
        <v>3127</v>
      </c>
      <c r="R33" s="4">
        <v>1028</v>
      </c>
      <c r="S33" s="5">
        <v>3.04</v>
      </c>
      <c r="T33" s="10"/>
      <c r="U33" s="9"/>
    </row>
    <row r="34" spans="1:21" ht="12.75">
      <c r="A34" s="3">
        <v>1106</v>
      </c>
      <c r="B34" s="3" t="s">
        <v>111</v>
      </c>
      <c r="C34" t="s">
        <v>112</v>
      </c>
      <c r="D34" t="s">
        <v>128</v>
      </c>
      <c r="E34" t="s">
        <v>131</v>
      </c>
      <c r="F34" t="s">
        <v>140</v>
      </c>
      <c r="G34" s="4">
        <v>2337</v>
      </c>
      <c r="H34" s="4">
        <v>2164</v>
      </c>
      <c r="I34" s="4">
        <f aca="true" t="shared" si="5" ref="I34:I65">+G34-H34</f>
        <v>173</v>
      </c>
      <c r="J34" s="6">
        <f aca="true" t="shared" si="6" ref="J34:J65">(+I34/G34)*100</f>
        <v>7.40265297389816</v>
      </c>
      <c r="K34" s="6">
        <f t="shared" si="2"/>
        <v>7.99445471349353</v>
      </c>
      <c r="L34" s="4">
        <v>328</v>
      </c>
      <c r="M34" s="6">
        <f aca="true" t="shared" si="7" ref="M34:M65">+(L34/G34)*100</f>
        <v>14.035087719298245</v>
      </c>
      <c r="N34" s="5">
        <v>0.53</v>
      </c>
      <c r="O34" s="4">
        <v>13788</v>
      </c>
      <c r="P34" s="4">
        <v>12768</v>
      </c>
      <c r="Q34" s="4">
        <f aca="true" t="shared" si="8" ref="Q34:Q65">+O34-P34</f>
        <v>1020</v>
      </c>
      <c r="R34" s="4">
        <v>1935</v>
      </c>
      <c r="S34" s="5">
        <v>0.53</v>
      </c>
      <c r="T34" s="10"/>
      <c r="U34" s="9"/>
    </row>
    <row r="35" spans="1:21" ht="12.75">
      <c r="A35" s="3">
        <v>1135</v>
      </c>
      <c r="B35" s="3" t="s">
        <v>114</v>
      </c>
      <c r="C35" t="s">
        <v>115</v>
      </c>
      <c r="D35" t="s">
        <v>128</v>
      </c>
      <c r="E35" t="s">
        <v>131</v>
      </c>
      <c r="F35" t="s">
        <v>140</v>
      </c>
      <c r="G35" s="4">
        <v>3622</v>
      </c>
      <c r="H35" s="4">
        <v>2852</v>
      </c>
      <c r="I35" s="4">
        <f t="shared" si="5"/>
        <v>770</v>
      </c>
      <c r="J35" s="6">
        <f t="shared" si="6"/>
        <v>21.258972943125347</v>
      </c>
      <c r="K35" s="6">
        <f t="shared" si="2"/>
        <v>26.99859747545582</v>
      </c>
      <c r="L35" s="4">
        <v>580</v>
      </c>
      <c r="M35" s="6">
        <f t="shared" si="7"/>
        <v>16.01325234676974</v>
      </c>
      <c r="N35" s="5">
        <v>1.33</v>
      </c>
      <c r="O35" s="4">
        <v>21370</v>
      </c>
      <c r="P35" s="4">
        <v>16827</v>
      </c>
      <c r="Q35" s="4">
        <f t="shared" si="8"/>
        <v>4543</v>
      </c>
      <c r="R35" s="4">
        <v>3423</v>
      </c>
      <c r="S35" s="5">
        <v>1.33</v>
      </c>
      <c r="T35" s="10"/>
      <c r="U35" s="9"/>
    </row>
    <row r="36" spans="1:21" ht="12.75">
      <c r="A36" s="3">
        <v>1164</v>
      </c>
      <c r="B36" s="3" t="s">
        <v>117</v>
      </c>
      <c r="C36" t="s">
        <v>119</v>
      </c>
      <c r="D36" t="s">
        <v>128</v>
      </c>
      <c r="E36" t="s">
        <v>131</v>
      </c>
      <c r="F36" t="s">
        <v>140</v>
      </c>
      <c r="G36" s="4">
        <v>2189</v>
      </c>
      <c r="H36" s="4">
        <v>1947</v>
      </c>
      <c r="I36" s="4">
        <f t="shared" si="5"/>
        <v>242</v>
      </c>
      <c r="J36" s="6">
        <f t="shared" si="6"/>
        <v>11.055276381909549</v>
      </c>
      <c r="K36" s="6">
        <f t="shared" si="2"/>
        <v>12.429378531073446</v>
      </c>
      <c r="L36" s="4">
        <v>256</v>
      </c>
      <c r="M36" s="6">
        <f t="shared" si="7"/>
        <v>11.694837825491092</v>
      </c>
      <c r="N36" s="5">
        <v>0.94</v>
      </c>
      <c r="O36" s="4">
        <v>12921</v>
      </c>
      <c r="P36" s="4">
        <v>11493</v>
      </c>
      <c r="Q36" s="4">
        <f t="shared" si="8"/>
        <v>1428</v>
      </c>
      <c r="R36" s="4">
        <v>1508</v>
      </c>
      <c r="S36" s="5">
        <v>0.95</v>
      </c>
      <c r="T36" s="10"/>
      <c r="U36" s="9"/>
    </row>
    <row r="37" spans="1:21" ht="12.75">
      <c r="A37" s="3">
        <v>1186</v>
      </c>
      <c r="B37" s="3" t="s">
        <v>120</v>
      </c>
      <c r="C37" t="s">
        <v>121</v>
      </c>
      <c r="D37" t="s">
        <v>128</v>
      </c>
      <c r="E37" t="s">
        <v>131</v>
      </c>
      <c r="F37" t="s">
        <v>140</v>
      </c>
      <c r="G37" s="4">
        <v>3123</v>
      </c>
      <c r="H37" s="4">
        <v>2966</v>
      </c>
      <c r="I37" s="4">
        <f t="shared" si="5"/>
        <v>157</v>
      </c>
      <c r="J37" s="6">
        <f t="shared" si="6"/>
        <v>5.027217419148255</v>
      </c>
      <c r="K37" s="6">
        <f t="shared" si="2"/>
        <v>5.293324342548887</v>
      </c>
      <c r="L37" s="4">
        <v>243</v>
      </c>
      <c r="M37" s="6">
        <f t="shared" si="7"/>
        <v>7.780979827089338</v>
      </c>
      <c r="N37" s="5">
        <v>0.65</v>
      </c>
      <c r="O37" s="4">
        <v>18426</v>
      </c>
      <c r="P37" s="4">
        <v>17494</v>
      </c>
      <c r="Q37" s="4">
        <f t="shared" si="8"/>
        <v>932</v>
      </c>
      <c r="R37" s="4">
        <v>1436</v>
      </c>
      <c r="S37" s="5">
        <v>0.65</v>
      </c>
      <c r="T37" s="10"/>
      <c r="U37" s="9"/>
    </row>
    <row r="38" spans="1:21" ht="12.75">
      <c r="A38" s="3">
        <v>1215</v>
      </c>
      <c r="B38" s="3" t="s">
        <v>123</v>
      </c>
      <c r="C38" t="s">
        <v>124</v>
      </c>
      <c r="D38" t="s">
        <v>128</v>
      </c>
      <c r="E38" t="s">
        <v>131</v>
      </c>
      <c r="F38" t="s">
        <v>140</v>
      </c>
      <c r="G38" s="4">
        <v>2191</v>
      </c>
      <c r="H38" s="4">
        <v>1589</v>
      </c>
      <c r="I38" s="4">
        <f t="shared" si="5"/>
        <v>602</v>
      </c>
      <c r="J38" s="6">
        <f t="shared" si="6"/>
        <v>27.47603833865815</v>
      </c>
      <c r="K38" s="6">
        <f t="shared" si="2"/>
        <v>37.88546255506608</v>
      </c>
      <c r="L38" s="4">
        <v>116</v>
      </c>
      <c r="M38" s="6">
        <f t="shared" si="7"/>
        <v>5.294386125057052</v>
      </c>
      <c r="N38" s="5">
        <v>5.2</v>
      </c>
      <c r="O38" s="4">
        <v>14154</v>
      </c>
      <c r="P38" s="4">
        <v>10443</v>
      </c>
      <c r="Q38" s="4">
        <f t="shared" si="8"/>
        <v>3711</v>
      </c>
      <c r="R38" s="4">
        <v>683</v>
      </c>
      <c r="S38" s="5">
        <v>5.44</v>
      </c>
      <c r="T38" s="10"/>
      <c r="U38" s="9"/>
    </row>
    <row r="39" spans="1:21" ht="12.75">
      <c r="A39" s="3">
        <v>1237</v>
      </c>
      <c r="B39" s="3" t="s">
        <v>125</v>
      </c>
      <c r="C39" t="s">
        <v>126</v>
      </c>
      <c r="D39" t="s">
        <v>128</v>
      </c>
      <c r="E39" t="s">
        <v>131</v>
      </c>
      <c r="F39" t="s">
        <v>140</v>
      </c>
      <c r="G39" s="4">
        <v>1830</v>
      </c>
      <c r="H39" s="4">
        <v>2010</v>
      </c>
      <c r="I39" s="4">
        <f t="shared" si="5"/>
        <v>-180</v>
      </c>
      <c r="J39" s="6">
        <f t="shared" si="6"/>
        <v>-9.836065573770492</v>
      </c>
      <c r="K39" s="6">
        <f t="shared" si="2"/>
        <v>-8.955223880597014</v>
      </c>
      <c r="L39" s="4">
        <v>134</v>
      </c>
      <c r="M39" s="6">
        <f t="shared" si="7"/>
        <v>7.3224043715847</v>
      </c>
      <c r="N39" s="5">
        <v>-1.34</v>
      </c>
      <c r="O39" s="4">
        <v>10803</v>
      </c>
      <c r="P39" s="4">
        <v>11853</v>
      </c>
      <c r="Q39" s="4">
        <f t="shared" si="8"/>
        <v>-1050</v>
      </c>
      <c r="R39" s="4">
        <v>792</v>
      </c>
      <c r="S39" s="5">
        <v>-1.33</v>
      </c>
      <c r="T39" s="10"/>
      <c r="U39" s="9"/>
    </row>
    <row r="40" spans="1:21" ht="12.75">
      <c r="A40" s="3">
        <v>15</v>
      </c>
      <c r="B40" s="3" t="s">
        <v>0</v>
      </c>
      <c r="C40" t="s">
        <v>1</v>
      </c>
      <c r="D40" t="s">
        <v>128</v>
      </c>
      <c r="E40" t="s">
        <v>131</v>
      </c>
      <c r="F40" t="s">
        <v>141</v>
      </c>
      <c r="G40" s="4">
        <v>6320</v>
      </c>
      <c r="H40" s="4">
        <v>5729</v>
      </c>
      <c r="I40" s="4">
        <f t="shared" si="5"/>
        <v>591</v>
      </c>
      <c r="J40" s="6">
        <f t="shared" si="6"/>
        <v>9.35126582278481</v>
      </c>
      <c r="K40" s="6">
        <f t="shared" si="2"/>
        <v>10.315936463606214</v>
      </c>
      <c r="L40" s="4">
        <v>364</v>
      </c>
      <c r="M40" s="6">
        <f t="shared" si="7"/>
        <v>5.759493670886076</v>
      </c>
      <c r="N40" s="5">
        <v>1.62</v>
      </c>
      <c r="O40" s="4">
        <v>25284</v>
      </c>
      <c r="P40" s="4">
        <v>22912</v>
      </c>
      <c r="Q40" s="4">
        <f t="shared" si="8"/>
        <v>2372</v>
      </c>
      <c r="R40" s="4">
        <v>1457</v>
      </c>
      <c r="S40" s="5">
        <v>1.63</v>
      </c>
      <c r="T40" s="10"/>
      <c r="U40" s="9"/>
    </row>
    <row r="41" spans="1:21" ht="12.75">
      <c r="A41" s="3">
        <v>43</v>
      </c>
      <c r="B41" s="3" t="s">
        <v>5</v>
      </c>
      <c r="C41" t="s">
        <v>6</v>
      </c>
      <c r="D41" t="s">
        <v>128</v>
      </c>
      <c r="E41" t="s">
        <v>131</v>
      </c>
      <c r="F41" t="s">
        <v>141</v>
      </c>
      <c r="G41" s="4">
        <v>1550</v>
      </c>
      <c r="H41" s="4">
        <v>1558</v>
      </c>
      <c r="I41" s="4">
        <f t="shared" si="5"/>
        <v>-8</v>
      </c>
      <c r="J41" s="6">
        <f t="shared" si="6"/>
        <v>-0.5161290322580645</v>
      </c>
      <c r="K41" s="6">
        <f t="shared" si="2"/>
        <v>-0.5134788189987163</v>
      </c>
      <c r="L41" s="4">
        <v>30</v>
      </c>
      <c r="M41" s="6">
        <f t="shared" si="7"/>
        <v>1.935483870967742</v>
      </c>
      <c r="N41" s="5">
        <v>-0.26</v>
      </c>
      <c r="O41" s="4">
        <v>6200</v>
      </c>
      <c r="P41" s="4">
        <v>6232</v>
      </c>
      <c r="Q41" s="4">
        <f t="shared" si="8"/>
        <v>-32</v>
      </c>
      <c r="R41" s="4">
        <v>121</v>
      </c>
      <c r="S41" s="5">
        <v>-0.27</v>
      </c>
      <c r="T41" s="10"/>
      <c r="U41" s="9"/>
    </row>
    <row r="42" spans="1:21" ht="12.75">
      <c r="A42" s="3">
        <v>65</v>
      </c>
      <c r="B42" s="3" t="s">
        <v>7</v>
      </c>
      <c r="C42" t="s">
        <v>8</v>
      </c>
      <c r="D42" t="s">
        <v>128</v>
      </c>
      <c r="E42" t="s">
        <v>131</v>
      </c>
      <c r="F42" t="s">
        <v>141</v>
      </c>
      <c r="G42" s="4">
        <v>1879</v>
      </c>
      <c r="H42" s="4">
        <v>1553</v>
      </c>
      <c r="I42" s="4">
        <f t="shared" si="5"/>
        <v>326</v>
      </c>
      <c r="J42" s="6">
        <f t="shared" si="6"/>
        <v>17.34965407131453</v>
      </c>
      <c r="K42" s="6">
        <f t="shared" si="2"/>
        <v>20.991629104958147</v>
      </c>
      <c r="L42" s="7" t="s">
        <v>145</v>
      </c>
      <c r="M42" s="6" t="e">
        <f t="shared" si="7"/>
        <v>#VALUE!</v>
      </c>
      <c r="N42" s="3"/>
      <c r="O42" s="4">
        <v>7520</v>
      </c>
      <c r="P42" s="4">
        <v>6216</v>
      </c>
      <c r="Q42" s="4">
        <f t="shared" si="8"/>
        <v>1304</v>
      </c>
      <c r="R42" s="7" t="s">
        <v>145</v>
      </c>
      <c r="S42" s="3"/>
      <c r="T42" s="9">
        <f>+(G42*$AD$4)/100</f>
        <v>185.43667284977246</v>
      </c>
      <c r="U42" s="9">
        <f>+(O42*$AD$4)/100</f>
        <v>742.1414474881794</v>
      </c>
    </row>
    <row r="43" spans="1:21" ht="12.75">
      <c r="A43" s="3">
        <v>94</v>
      </c>
      <c r="B43" s="3" t="s">
        <v>10</v>
      </c>
      <c r="C43" t="s">
        <v>11</v>
      </c>
      <c r="D43" t="s">
        <v>128</v>
      </c>
      <c r="E43" t="s">
        <v>131</v>
      </c>
      <c r="F43" t="s">
        <v>141</v>
      </c>
      <c r="G43" s="4">
        <v>1846</v>
      </c>
      <c r="H43" s="4">
        <v>1786</v>
      </c>
      <c r="I43" s="4">
        <f t="shared" si="5"/>
        <v>60</v>
      </c>
      <c r="J43" s="6">
        <f t="shared" si="6"/>
        <v>3.2502708559046587</v>
      </c>
      <c r="K43" s="6">
        <f t="shared" si="2"/>
        <v>3.3594624860022395</v>
      </c>
      <c r="L43" s="4">
        <v>32</v>
      </c>
      <c r="M43" s="6">
        <f t="shared" si="7"/>
        <v>1.7334777898158178</v>
      </c>
      <c r="N43" s="5">
        <v>1.88</v>
      </c>
      <c r="O43" s="4">
        <v>7384</v>
      </c>
      <c r="P43" s="4">
        <v>7140</v>
      </c>
      <c r="Q43" s="4">
        <f t="shared" si="8"/>
        <v>244</v>
      </c>
      <c r="R43" s="4">
        <v>126</v>
      </c>
      <c r="S43" s="5">
        <v>1.93</v>
      </c>
      <c r="T43" s="10"/>
      <c r="U43" s="9"/>
    </row>
    <row r="44" spans="1:21" ht="12.75">
      <c r="A44" s="3">
        <v>116</v>
      </c>
      <c r="B44" s="3" t="s">
        <v>12</v>
      </c>
      <c r="C44" t="s">
        <v>13</v>
      </c>
      <c r="D44" t="s">
        <v>128</v>
      </c>
      <c r="E44" t="s">
        <v>131</v>
      </c>
      <c r="F44" t="s">
        <v>141</v>
      </c>
      <c r="G44" s="4">
        <v>1511</v>
      </c>
      <c r="H44" s="4">
        <v>1451</v>
      </c>
      <c r="I44" s="4">
        <f t="shared" si="5"/>
        <v>60</v>
      </c>
      <c r="J44" s="6">
        <f t="shared" si="6"/>
        <v>3.9708802117802784</v>
      </c>
      <c r="K44" s="6">
        <f t="shared" si="2"/>
        <v>4.135079255685734</v>
      </c>
      <c r="L44" s="4">
        <v>36</v>
      </c>
      <c r="M44" s="6">
        <f t="shared" si="7"/>
        <v>2.382528127068167</v>
      </c>
      <c r="N44" s="5">
        <v>1.67</v>
      </c>
      <c r="O44" s="4">
        <v>6048</v>
      </c>
      <c r="P44" s="4">
        <v>5792</v>
      </c>
      <c r="Q44" s="4">
        <f t="shared" si="8"/>
        <v>256</v>
      </c>
      <c r="R44" s="4">
        <v>145</v>
      </c>
      <c r="S44" s="5">
        <v>1.76</v>
      </c>
      <c r="T44" s="10"/>
      <c r="U44" s="9"/>
    </row>
    <row r="45" spans="1:21" ht="12.75">
      <c r="A45" s="3">
        <v>145</v>
      </c>
      <c r="B45" s="3" t="s">
        <v>15</v>
      </c>
      <c r="C45" t="s">
        <v>16</v>
      </c>
      <c r="D45" t="s">
        <v>128</v>
      </c>
      <c r="E45" t="s">
        <v>131</v>
      </c>
      <c r="F45" t="s">
        <v>141</v>
      </c>
      <c r="G45" s="4">
        <v>5581</v>
      </c>
      <c r="H45" s="4">
        <v>6115</v>
      </c>
      <c r="I45" s="4">
        <f t="shared" si="5"/>
        <v>-534</v>
      </c>
      <c r="J45" s="6">
        <f t="shared" si="6"/>
        <v>-9.56817774592367</v>
      </c>
      <c r="K45" s="6">
        <f t="shared" si="2"/>
        <v>-8.732624693376941</v>
      </c>
      <c r="L45" s="4">
        <v>151</v>
      </c>
      <c r="M45" s="6">
        <f t="shared" si="7"/>
        <v>2.705608313922236</v>
      </c>
      <c r="N45" s="5">
        <v>-3.55</v>
      </c>
      <c r="O45" s="4">
        <v>22320</v>
      </c>
      <c r="P45" s="4">
        <v>24456</v>
      </c>
      <c r="Q45" s="4">
        <f t="shared" si="8"/>
        <v>-2136</v>
      </c>
      <c r="R45" s="4">
        <v>602</v>
      </c>
      <c r="S45" s="5">
        <v>-3.55</v>
      </c>
      <c r="T45" s="10"/>
      <c r="U45" s="9"/>
    </row>
    <row r="46" spans="1:21" ht="12.75">
      <c r="A46" s="3">
        <v>174</v>
      </c>
      <c r="B46" s="3" t="s">
        <v>18</v>
      </c>
      <c r="C46" t="s">
        <v>19</v>
      </c>
      <c r="D46" t="s">
        <v>128</v>
      </c>
      <c r="E46" t="s">
        <v>131</v>
      </c>
      <c r="F46" t="s">
        <v>141</v>
      </c>
      <c r="G46" s="4">
        <v>3312</v>
      </c>
      <c r="H46" s="4">
        <v>3040</v>
      </c>
      <c r="I46" s="4">
        <f t="shared" si="5"/>
        <v>272</v>
      </c>
      <c r="J46" s="6">
        <f t="shared" si="6"/>
        <v>8.212560386473431</v>
      </c>
      <c r="K46" s="6">
        <f t="shared" si="2"/>
        <v>8.947368421052632</v>
      </c>
      <c r="L46" s="4">
        <v>59</v>
      </c>
      <c r="M46" s="6">
        <f t="shared" si="7"/>
        <v>1.7814009661835748</v>
      </c>
      <c r="N46" s="5">
        <v>4.57</v>
      </c>
      <c r="O46" s="4">
        <v>13248</v>
      </c>
      <c r="P46" s="4">
        <v>12160</v>
      </c>
      <c r="Q46" s="4">
        <f t="shared" si="8"/>
        <v>1088</v>
      </c>
      <c r="R46" s="4">
        <v>238</v>
      </c>
      <c r="S46" s="5">
        <v>4.57</v>
      </c>
      <c r="T46" s="10"/>
      <c r="U46" s="9"/>
    </row>
    <row r="47" spans="1:21" ht="12.75">
      <c r="A47" s="3">
        <v>196</v>
      </c>
      <c r="B47" s="3" t="s">
        <v>18</v>
      </c>
      <c r="C47" t="s">
        <v>20</v>
      </c>
      <c r="D47" t="s">
        <v>128</v>
      </c>
      <c r="E47" t="s">
        <v>131</v>
      </c>
      <c r="F47" t="s">
        <v>141</v>
      </c>
      <c r="G47" s="4">
        <v>2187</v>
      </c>
      <c r="H47" s="4">
        <v>2414</v>
      </c>
      <c r="I47" s="4">
        <f t="shared" si="5"/>
        <v>-227</v>
      </c>
      <c r="J47" s="6">
        <f t="shared" si="6"/>
        <v>-10.379515317786922</v>
      </c>
      <c r="K47" s="6">
        <f t="shared" si="2"/>
        <v>-9.403479701739851</v>
      </c>
      <c r="L47" s="7" t="s">
        <v>145</v>
      </c>
      <c r="M47" s="6" t="e">
        <f t="shared" si="7"/>
        <v>#VALUE!</v>
      </c>
      <c r="N47" s="3"/>
      <c r="O47" s="4">
        <v>10384</v>
      </c>
      <c r="P47" s="4">
        <v>11668</v>
      </c>
      <c r="Q47" s="4">
        <f t="shared" si="8"/>
        <v>-1284</v>
      </c>
      <c r="R47" s="7" t="s">
        <v>145</v>
      </c>
      <c r="S47" s="3"/>
      <c r="T47" s="9">
        <f>+(G47*$AD$4)/100</f>
        <v>215.83289170966066</v>
      </c>
      <c r="U47" s="9">
        <f>+(O47*$AD$4)/100</f>
        <v>1024.7868072762305</v>
      </c>
    </row>
    <row r="48" spans="1:21" ht="12.75">
      <c r="A48" s="3">
        <v>233</v>
      </c>
      <c r="B48" s="3" t="s">
        <v>24</v>
      </c>
      <c r="C48" t="s">
        <v>25</v>
      </c>
      <c r="D48" t="s">
        <v>128</v>
      </c>
      <c r="E48" t="s">
        <v>131</v>
      </c>
      <c r="F48" t="s">
        <v>141</v>
      </c>
      <c r="G48" s="4">
        <v>1834</v>
      </c>
      <c r="H48" s="4">
        <v>1470</v>
      </c>
      <c r="I48" s="4">
        <f t="shared" si="5"/>
        <v>364</v>
      </c>
      <c r="J48" s="6">
        <f t="shared" si="6"/>
        <v>19.84732824427481</v>
      </c>
      <c r="K48" s="6">
        <f t="shared" si="2"/>
        <v>24.761904761904763</v>
      </c>
      <c r="L48" s="4">
        <v>63</v>
      </c>
      <c r="M48" s="6">
        <f t="shared" si="7"/>
        <v>3.435114503816794</v>
      </c>
      <c r="N48" s="5">
        <v>5.76</v>
      </c>
      <c r="O48" s="4">
        <v>7336</v>
      </c>
      <c r="P48" s="4">
        <v>5884</v>
      </c>
      <c r="Q48" s="4">
        <f t="shared" si="8"/>
        <v>1452</v>
      </c>
      <c r="R48" s="4">
        <v>253</v>
      </c>
      <c r="S48" s="5">
        <v>5.75</v>
      </c>
      <c r="T48" s="10"/>
      <c r="U48" s="9"/>
    </row>
    <row r="49" spans="1:21" ht="12.75">
      <c r="A49" s="3">
        <v>262</v>
      </c>
      <c r="B49" s="3" t="s">
        <v>27</v>
      </c>
      <c r="C49" t="s">
        <v>28</v>
      </c>
      <c r="D49" t="s">
        <v>128</v>
      </c>
      <c r="E49" t="s">
        <v>131</v>
      </c>
      <c r="F49" t="s">
        <v>141</v>
      </c>
      <c r="G49" s="4">
        <v>3343</v>
      </c>
      <c r="H49" s="4">
        <v>4081</v>
      </c>
      <c r="I49" s="4">
        <f t="shared" si="5"/>
        <v>-738</v>
      </c>
      <c r="J49" s="6">
        <f t="shared" si="6"/>
        <v>-22.07597965898893</v>
      </c>
      <c r="K49" s="6">
        <f t="shared" si="2"/>
        <v>-18.083802989463365</v>
      </c>
      <c r="L49" s="4">
        <v>130</v>
      </c>
      <c r="M49" s="6">
        <f t="shared" si="7"/>
        <v>3.8887227041579417</v>
      </c>
      <c r="N49" s="5">
        <v>-5.68</v>
      </c>
      <c r="O49" s="4">
        <v>13372</v>
      </c>
      <c r="P49" s="4">
        <v>16328</v>
      </c>
      <c r="Q49" s="4">
        <f t="shared" si="8"/>
        <v>-2956</v>
      </c>
      <c r="R49" s="4">
        <v>520</v>
      </c>
      <c r="S49" s="5">
        <v>-5.68</v>
      </c>
      <c r="T49" s="10"/>
      <c r="U49" s="9"/>
    </row>
    <row r="50" spans="1:21" ht="12.75">
      <c r="A50" s="3">
        <v>291</v>
      </c>
      <c r="B50" s="3" t="s">
        <v>30</v>
      </c>
      <c r="C50" t="s">
        <v>31</v>
      </c>
      <c r="D50" t="s">
        <v>128</v>
      </c>
      <c r="E50" t="s">
        <v>131</v>
      </c>
      <c r="F50" t="s">
        <v>141</v>
      </c>
      <c r="G50" s="4">
        <v>3393</v>
      </c>
      <c r="H50" s="4">
        <v>3058</v>
      </c>
      <c r="I50" s="4">
        <f t="shared" si="5"/>
        <v>335</v>
      </c>
      <c r="J50" s="6">
        <f t="shared" si="6"/>
        <v>9.87326849395815</v>
      </c>
      <c r="K50" s="6">
        <f t="shared" si="2"/>
        <v>10.954872465663833</v>
      </c>
      <c r="L50" s="4">
        <v>92</v>
      </c>
      <c r="M50" s="6">
        <f t="shared" si="7"/>
        <v>2.7114647804302976</v>
      </c>
      <c r="N50" s="5">
        <v>3.63</v>
      </c>
      <c r="O50" s="4">
        <v>13572</v>
      </c>
      <c r="P50" s="4">
        <v>12236</v>
      </c>
      <c r="Q50" s="4">
        <f t="shared" si="8"/>
        <v>1336</v>
      </c>
      <c r="R50" s="4">
        <v>370</v>
      </c>
      <c r="S50" s="5">
        <v>3.62</v>
      </c>
      <c r="T50" s="10"/>
      <c r="U50" s="9"/>
    </row>
    <row r="51" spans="1:21" ht="12.75">
      <c r="A51" s="3">
        <v>320</v>
      </c>
      <c r="B51" s="3" t="s">
        <v>32</v>
      </c>
      <c r="C51" t="s">
        <v>33</v>
      </c>
      <c r="D51" t="s">
        <v>128</v>
      </c>
      <c r="E51" t="s">
        <v>131</v>
      </c>
      <c r="F51" t="s">
        <v>141</v>
      </c>
      <c r="G51" s="4">
        <v>1174</v>
      </c>
      <c r="H51" s="4">
        <v>972</v>
      </c>
      <c r="I51" s="4">
        <f t="shared" si="5"/>
        <v>202</v>
      </c>
      <c r="J51" s="6">
        <f t="shared" si="6"/>
        <v>17.206132879045995</v>
      </c>
      <c r="K51" s="6">
        <f t="shared" si="2"/>
        <v>20.781893004115226</v>
      </c>
      <c r="L51" s="4">
        <v>48</v>
      </c>
      <c r="M51" s="6">
        <f t="shared" si="7"/>
        <v>4.088586030664395</v>
      </c>
      <c r="N51" s="5">
        <v>4.25</v>
      </c>
      <c r="O51" s="4">
        <v>4696</v>
      </c>
      <c r="P51" s="4">
        <v>3892</v>
      </c>
      <c r="Q51" s="4">
        <f t="shared" si="8"/>
        <v>804</v>
      </c>
      <c r="R51" s="4">
        <v>191</v>
      </c>
      <c r="S51" s="5">
        <v>4.25</v>
      </c>
      <c r="T51" s="10"/>
      <c r="U51" s="9"/>
    </row>
    <row r="52" spans="1:21" ht="12.75">
      <c r="A52" s="3">
        <v>342</v>
      </c>
      <c r="B52" s="3" t="s">
        <v>32</v>
      </c>
      <c r="C52" t="s">
        <v>34</v>
      </c>
      <c r="D52" t="s">
        <v>128</v>
      </c>
      <c r="E52" t="s">
        <v>131</v>
      </c>
      <c r="F52" t="s">
        <v>141</v>
      </c>
      <c r="G52" s="4">
        <v>531</v>
      </c>
      <c r="H52" s="4">
        <v>380</v>
      </c>
      <c r="I52" s="4">
        <f t="shared" si="5"/>
        <v>151</v>
      </c>
      <c r="J52" s="6">
        <f t="shared" si="6"/>
        <v>28.436911487758948</v>
      </c>
      <c r="K52" s="6">
        <f t="shared" si="2"/>
        <v>39.73684210526316</v>
      </c>
      <c r="L52" s="7" t="s">
        <v>145</v>
      </c>
      <c r="M52" s="6" t="e">
        <f t="shared" si="7"/>
        <v>#VALUE!</v>
      </c>
      <c r="N52" s="3"/>
      <c r="O52" s="4">
        <v>5253</v>
      </c>
      <c r="P52" s="4">
        <v>3766</v>
      </c>
      <c r="Q52" s="4">
        <f t="shared" si="8"/>
        <v>1487</v>
      </c>
      <c r="R52" s="7" t="s">
        <v>145</v>
      </c>
      <c r="S52" s="3"/>
      <c r="T52" s="9">
        <f>+(G52*$AD$4)/100</f>
        <v>52.40387082662542</v>
      </c>
      <c r="U52" s="9">
        <f>+(O52*$AD$4)/100</f>
        <v>518.4134339967295</v>
      </c>
    </row>
    <row r="53" spans="1:21" ht="12.75">
      <c r="A53" s="3">
        <v>371</v>
      </c>
      <c r="B53" s="3" t="s">
        <v>36</v>
      </c>
      <c r="C53" t="s">
        <v>37</v>
      </c>
      <c r="D53" t="s">
        <v>128</v>
      </c>
      <c r="E53" t="s">
        <v>131</v>
      </c>
      <c r="F53" t="s">
        <v>141</v>
      </c>
      <c r="G53" s="4">
        <v>1861</v>
      </c>
      <c r="H53" s="4">
        <v>1683</v>
      </c>
      <c r="I53" s="4">
        <f t="shared" si="5"/>
        <v>178</v>
      </c>
      <c r="J53" s="6">
        <f t="shared" si="6"/>
        <v>9.564750134336379</v>
      </c>
      <c r="K53" s="6">
        <f t="shared" si="2"/>
        <v>10.57635175282234</v>
      </c>
      <c r="L53" s="4">
        <v>71</v>
      </c>
      <c r="M53" s="6">
        <f t="shared" si="7"/>
        <v>3.815153143471252</v>
      </c>
      <c r="N53" s="5">
        <v>2.52</v>
      </c>
      <c r="O53" s="4">
        <v>7444</v>
      </c>
      <c r="P53" s="4">
        <v>6740</v>
      </c>
      <c r="Q53" s="4">
        <f t="shared" si="8"/>
        <v>704</v>
      </c>
      <c r="R53" s="4">
        <v>283</v>
      </c>
      <c r="S53" s="5">
        <v>2.5</v>
      </c>
      <c r="T53" s="10"/>
      <c r="U53" s="9"/>
    </row>
    <row r="54" spans="1:21" ht="12.75">
      <c r="A54" s="3">
        <v>400</v>
      </c>
      <c r="B54" s="3" t="s">
        <v>118</v>
      </c>
      <c r="C54" t="s">
        <v>39</v>
      </c>
      <c r="D54" t="s">
        <v>128</v>
      </c>
      <c r="E54" t="s">
        <v>131</v>
      </c>
      <c r="F54" t="s">
        <v>141</v>
      </c>
      <c r="G54" s="4">
        <v>1184</v>
      </c>
      <c r="H54" s="4">
        <v>968</v>
      </c>
      <c r="I54" s="4">
        <f t="shared" si="5"/>
        <v>216</v>
      </c>
      <c r="J54" s="6">
        <f t="shared" si="6"/>
        <v>18.243243243243242</v>
      </c>
      <c r="K54" s="6">
        <f t="shared" si="2"/>
        <v>22.31404958677686</v>
      </c>
      <c r="L54" s="4">
        <v>24</v>
      </c>
      <c r="M54" s="6">
        <f t="shared" si="7"/>
        <v>2.027027027027027</v>
      </c>
      <c r="N54" s="5">
        <v>8.86</v>
      </c>
      <c r="O54" s="4">
        <v>4736</v>
      </c>
      <c r="P54" s="4">
        <v>3872</v>
      </c>
      <c r="Q54" s="4">
        <f t="shared" si="8"/>
        <v>864</v>
      </c>
      <c r="R54" s="4">
        <v>97</v>
      </c>
      <c r="S54" s="5">
        <v>8.87</v>
      </c>
      <c r="T54" s="10"/>
      <c r="U54" s="9"/>
    </row>
    <row r="55" spans="1:21" ht="12.75">
      <c r="A55" s="3">
        <v>429</v>
      </c>
      <c r="B55" s="3" t="s">
        <v>40</v>
      </c>
      <c r="C55" t="s">
        <v>41</v>
      </c>
      <c r="D55" t="s">
        <v>128</v>
      </c>
      <c r="E55" t="s">
        <v>131</v>
      </c>
      <c r="F55" t="s">
        <v>141</v>
      </c>
      <c r="G55" s="4">
        <v>1901</v>
      </c>
      <c r="H55" s="4">
        <v>1945</v>
      </c>
      <c r="I55" s="4">
        <f t="shared" si="5"/>
        <v>-44</v>
      </c>
      <c r="J55" s="6">
        <f t="shared" si="6"/>
        <v>-2.314571278274592</v>
      </c>
      <c r="K55" s="6">
        <f t="shared" si="2"/>
        <v>-2.2622107969151672</v>
      </c>
      <c r="L55" s="4">
        <v>86</v>
      </c>
      <c r="M55" s="6">
        <f t="shared" si="7"/>
        <v>4.523934771173066</v>
      </c>
      <c r="N55" s="5">
        <v>-0.51</v>
      </c>
      <c r="O55" s="4">
        <v>7604</v>
      </c>
      <c r="P55" s="4">
        <v>7776</v>
      </c>
      <c r="Q55" s="4">
        <f t="shared" si="8"/>
        <v>-172</v>
      </c>
      <c r="R55" s="4">
        <v>346</v>
      </c>
      <c r="S55" s="5">
        <v>-0.5</v>
      </c>
      <c r="T55" s="10"/>
      <c r="U55" s="9"/>
    </row>
    <row r="56" spans="1:21" ht="12.75">
      <c r="A56" s="3">
        <v>451</v>
      </c>
      <c r="B56" s="3" t="s">
        <v>42</v>
      </c>
      <c r="C56" t="s">
        <v>43</v>
      </c>
      <c r="D56" t="s">
        <v>128</v>
      </c>
      <c r="E56" t="s">
        <v>131</v>
      </c>
      <c r="F56" t="s">
        <v>141</v>
      </c>
      <c r="G56" s="4">
        <v>1360</v>
      </c>
      <c r="H56" s="4">
        <v>1043</v>
      </c>
      <c r="I56" s="4">
        <f t="shared" si="5"/>
        <v>317</v>
      </c>
      <c r="J56" s="6">
        <f t="shared" si="6"/>
        <v>23.308823529411764</v>
      </c>
      <c r="K56" s="6">
        <f t="shared" si="2"/>
        <v>30.393096836049853</v>
      </c>
      <c r="L56" s="4">
        <v>24</v>
      </c>
      <c r="M56" s="6">
        <f t="shared" si="7"/>
        <v>1.7647058823529411</v>
      </c>
      <c r="N56" s="5">
        <v>13.42</v>
      </c>
      <c r="O56" s="4">
        <v>5400</v>
      </c>
      <c r="P56" s="4">
        <v>4172</v>
      </c>
      <c r="Q56" s="4">
        <f t="shared" si="8"/>
        <v>1228</v>
      </c>
      <c r="R56" s="4">
        <v>95</v>
      </c>
      <c r="S56" s="5">
        <v>13.38</v>
      </c>
      <c r="T56" s="10"/>
      <c r="U56" s="9"/>
    </row>
    <row r="57" spans="1:21" ht="12.75">
      <c r="A57" s="3">
        <v>488</v>
      </c>
      <c r="B57" s="3" t="s">
        <v>46</v>
      </c>
      <c r="C57" t="s">
        <v>47</v>
      </c>
      <c r="D57" t="s">
        <v>128</v>
      </c>
      <c r="E57" t="s">
        <v>131</v>
      </c>
      <c r="F57" t="s">
        <v>141</v>
      </c>
      <c r="G57" s="4">
        <v>1918</v>
      </c>
      <c r="H57" s="4">
        <v>1855</v>
      </c>
      <c r="I57" s="4">
        <f t="shared" si="5"/>
        <v>63</v>
      </c>
      <c r="J57" s="6">
        <f t="shared" si="6"/>
        <v>3.2846715328467155</v>
      </c>
      <c r="K57" s="6">
        <f t="shared" si="2"/>
        <v>3.3962264150943398</v>
      </c>
      <c r="L57" s="4">
        <v>59</v>
      </c>
      <c r="M57" s="6">
        <f t="shared" si="7"/>
        <v>3.076120959332638</v>
      </c>
      <c r="N57" s="5">
        <v>1.07</v>
      </c>
      <c r="O57" s="4">
        <v>7828</v>
      </c>
      <c r="P57" s="4">
        <v>7668</v>
      </c>
      <c r="Q57" s="4">
        <f t="shared" si="8"/>
        <v>160</v>
      </c>
      <c r="R57" s="4">
        <v>235</v>
      </c>
      <c r="S57" s="5">
        <v>1.07</v>
      </c>
      <c r="T57" s="10"/>
      <c r="U57" s="9"/>
    </row>
    <row r="58" spans="1:21" ht="12.75">
      <c r="A58" s="3">
        <v>526</v>
      </c>
      <c r="B58" s="3" t="s">
        <v>51</v>
      </c>
      <c r="C58" t="s">
        <v>52</v>
      </c>
      <c r="D58" t="s">
        <v>128</v>
      </c>
      <c r="E58" t="s">
        <v>131</v>
      </c>
      <c r="F58" t="s">
        <v>141</v>
      </c>
      <c r="G58" s="4">
        <v>3029</v>
      </c>
      <c r="H58" s="4">
        <v>2092</v>
      </c>
      <c r="I58" s="4">
        <f t="shared" si="5"/>
        <v>937</v>
      </c>
      <c r="J58" s="6">
        <f t="shared" si="6"/>
        <v>30.93430174975239</v>
      </c>
      <c r="K58" s="6">
        <f t="shared" si="2"/>
        <v>44.78967495219885</v>
      </c>
      <c r="L58" s="4">
        <v>135</v>
      </c>
      <c r="M58" s="6">
        <f t="shared" si="7"/>
        <v>4.456916474083856</v>
      </c>
      <c r="N58" s="5">
        <v>6.95</v>
      </c>
      <c r="O58" s="4">
        <v>12120</v>
      </c>
      <c r="P58" s="4">
        <v>8372</v>
      </c>
      <c r="Q58" s="4">
        <f t="shared" si="8"/>
        <v>3748</v>
      </c>
      <c r="R58" s="4">
        <v>539</v>
      </c>
      <c r="S58" s="5">
        <v>6.95</v>
      </c>
      <c r="T58" s="10"/>
      <c r="U58" s="9"/>
    </row>
    <row r="59" spans="1:21" ht="12.75">
      <c r="A59" s="3">
        <v>555</v>
      </c>
      <c r="B59" s="3" t="s">
        <v>53</v>
      </c>
      <c r="C59" t="s">
        <v>54</v>
      </c>
      <c r="D59" t="s">
        <v>128</v>
      </c>
      <c r="E59" t="s">
        <v>131</v>
      </c>
      <c r="F59" t="s">
        <v>141</v>
      </c>
      <c r="G59" s="4">
        <v>2404</v>
      </c>
      <c r="H59" s="4">
        <v>2332</v>
      </c>
      <c r="I59" s="4">
        <f t="shared" si="5"/>
        <v>72</v>
      </c>
      <c r="J59" s="6">
        <f t="shared" si="6"/>
        <v>2.995008319467554</v>
      </c>
      <c r="K59" s="6">
        <f t="shared" si="2"/>
        <v>3.0874785591766725</v>
      </c>
      <c r="L59" s="4">
        <v>49</v>
      </c>
      <c r="M59" s="6">
        <f t="shared" si="7"/>
        <v>2.038269550748752</v>
      </c>
      <c r="N59" s="5">
        <v>1.45</v>
      </c>
      <c r="O59" s="4">
        <v>9616</v>
      </c>
      <c r="P59" s="4">
        <v>9332</v>
      </c>
      <c r="Q59" s="4">
        <f t="shared" si="8"/>
        <v>284</v>
      </c>
      <c r="R59" s="4">
        <v>198</v>
      </c>
      <c r="S59" s="5">
        <v>1.44</v>
      </c>
      <c r="T59" s="10"/>
      <c r="U59" s="9"/>
    </row>
    <row r="60" spans="1:21" ht="12.75">
      <c r="A60" s="3">
        <v>584</v>
      </c>
      <c r="B60" s="3" t="s">
        <v>56</v>
      </c>
      <c r="C60" t="s">
        <v>57</v>
      </c>
      <c r="D60" t="s">
        <v>128</v>
      </c>
      <c r="E60" t="s">
        <v>131</v>
      </c>
      <c r="F60" t="s">
        <v>141</v>
      </c>
      <c r="G60" s="4">
        <v>1156</v>
      </c>
      <c r="H60" s="4">
        <v>1172</v>
      </c>
      <c r="I60" s="4">
        <f t="shared" si="5"/>
        <v>-16</v>
      </c>
      <c r="J60" s="6">
        <f t="shared" si="6"/>
        <v>-1.384083044982699</v>
      </c>
      <c r="K60" s="6">
        <f t="shared" si="2"/>
        <v>-1.3651877133105803</v>
      </c>
      <c r="L60" s="4">
        <v>31</v>
      </c>
      <c r="M60" s="6">
        <f t="shared" si="7"/>
        <v>2.6816608996539792</v>
      </c>
      <c r="N60" s="5">
        <v>-0.5</v>
      </c>
      <c r="O60" s="4">
        <v>4628</v>
      </c>
      <c r="P60" s="4">
        <v>4688</v>
      </c>
      <c r="Q60" s="4">
        <f t="shared" si="8"/>
        <v>-60</v>
      </c>
      <c r="R60" s="4">
        <v>126</v>
      </c>
      <c r="S60" s="5">
        <v>-0.49</v>
      </c>
      <c r="T60" s="10"/>
      <c r="U60" s="9"/>
    </row>
    <row r="61" spans="1:21" ht="12.75">
      <c r="A61" s="3">
        <v>613</v>
      </c>
      <c r="B61" s="3" t="s">
        <v>59</v>
      </c>
      <c r="C61" t="s">
        <v>60</v>
      </c>
      <c r="D61" t="s">
        <v>128</v>
      </c>
      <c r="E61" t="s">
        <v>131</v>
      </c>
      <c r="F61" t="s">
        <v>141</v>
      </c>
      <c r="G61" s="4">
        <v>2380</v>
      </c>
      <c r="H61" s="4">
        <v>2352</v>
      </c>
      <c r="I61" s="4">
        <f t="shared" si="5"/>
        <v>28</v>
      </c>
      <c r="J61" s="6">
        <f t="shared" si="6"/>
        <v>1.1764705882352942</v>
      </c>
      <c r="K61" s="6">
        <f t="shared" si="2"/>
        <v>1.1904761904761905</v>
      </c>
      <c r="L61" s="4">
        <v>141</v>
      </c>
      <c r="M61" s="6">
        <f t="shared" si="7"/>
        <v>5.924369747899159</v>
      </c>
      <c r="N61" s="5">
        <v>0.2</v>
      </c>
      <c r="O61" s="4">
        <v>9520</v>
      </c>
      <c r="P61" s="4">
        <v>9404</v>
      </c>
      <c r="Q61" s="4">
        <f t="shared" si="8"/>
        <v>116</v>
      </c>
      <c r="R61" s="4">
        <v>564</v>
      </c>
      <c r="S61" s="5">
        <v>0.21</v>
      </c>
      <c r="T61" s="10"/>
      <c r="U61" s="9"/>
    </row>
    <row r="62" spans="1:21" ht="12.75">
      <c r="A62" s="3">
        <v>642</v>
      </c>
      <c r="B62" s="3" t="s">
        <v>64</v>
      </c>
      <c r="C62" t="s">
        <v>61</v>
      </c>
      <c r="D62" t="s">
        <v>128</v>
      </c>
      <c r="E62" t="s">
        <v>131</v>
      </c>
      <c r="F62" t="s">
        <v>141</v>
      </c>
      <c r="G62" s="4">
        <v>3241</v>
      </c>
      <c r="H62" s="4">
        <v>3221</v>
      </c>
      <c r="I62" s="4">
        <f t="shared" si="5"/>
        <v>20</v>
      </c>
      <c r="J62" s="6">
        <f t="shared" si="6"/>
        <v>0.617093489663684</v>
      </c>
      <c r="K62" s="6">
        <f t="shared" si="2"/>
        <v>0.6209251785159888</v>
      </c>
      <c r="L62" s="4">
        <v>126</v>
      </c>
      <c r="M62" s="6">
        <f t="shared" si="7"/>
        <v>3.8876889848812093</v>
      </c>
      <c r="N62" s="5">
        <v>0.16</v>
      </c>
      <c r="O62" s="4">
        <v>12964</v>
      </c>
      <c r="P62" s="4">
        <v>12880</v>
      </c>
      <c r="Q62" s="4">
        <f t="shared" si="8"/>
        <v>84</v>
      </c>
      <c r="R62" s="4">
        <v>505</v>
      </c>
      <c r="S62" s="5">
        <v>0.17</v>
      </c>
      <c r="T62" s="10"/>
      <c r="U62" s="9"/>
    </row>
    <row r="63" spans="1:21" ht="12.75">
      <c r="A63" s="3">
        <v>671</v>
      </c>
      <c r="B63" s="3" t="s">
        <v>62</v>
      </c>
      <c r="C63" t="s">
        <v>63</v>
      </c>
      <c r="D63" t="s">
        <v>128</v>
      </c>
      <c r="E63" t="s">
        <v>131</v>
      </c>
      <c r="F63" t="s">
        <v>141</v>
      </c>
      <c r="G63" s="4">
        <v>1108</v>
      </c>
      <c r="H63" s="4">
        <v>1086</v>
      </c>
      <c r="I63" s="4">
        <f t="shared" si="5"/>
        <v>22</v>
      </c>
      <c r="J63" s="6">
        <f t="shared" si="6"/>
        <v>1.9855595667870036</v>
      </c>
      <c r="K63" s="6">
        <f t="shared" si="2"/>
        <v>2.0257826887661143</v>
      </c>
      <c r="L63" s="4">
        <v>39</v>
      </c>
      <c r="M63" s="6">
        <f t="shared" si="7"/>
        <v>3.5198555956678703</v>
      </c>
      <c r="N63" s="5">
        <v>0.59</v>
      </c>
      <c r="O63" s="4">
        <v>4436</v>
      </c>
      <c r="P63" s="4">
        <v>4340</v>
      </c>
      <c r="Q63" s="4">
        <f t="shared" si="8"/>
        <v>96</v>
      </c>
      <c r="R63" s="4">
        <v>154</v>
      </c>
      <c r="S63" s="5">
        <v>0.61</v>
      </c>
      <c r="T63" s="10"/>
      <c r="U63" s="9"/>
    </row>
    <row r="64" spans="1:21" ht="12.75">
      <c r="A64" s="3">
        <v>700</v>
      </c>
      <c r="B64" s="3" t="s">
        <v>66</v>
      </c>
      <c r="C64" t="s">
        <v>67</v>
      </c>
      <c r="D64" t="s">
        <v>128</v>
      </c>
      <c r="E64" t="s">
        <v>131</v>
      </c>
      <c r="F64" t="s">
        <v>141</v>
      </c>
      <c r="G64" s="4">
        <v>1985</v>
      </c>
      <c r="H64" s="4">
        <v>1700</v>
      </c>
      <c r="I64" s="4">
        <f t="shared" si="5"/>
        <v>285</v>
      </c>
      <c r="J64" s="6">
        <f t="shared" si="6"/>
        <v>14.357682619647354</v>
      </c>
      <c r="K64" s="6">
        <f t="shared" si="2"/>
        <v>16.76470588235294</v>
      </c>
      <c r="L64" s="4">
        <v>99</v>
      </c>
      <c r="M64" s="6">
        <f t="shared" si="7"/>
        <v>4.987405541561714</v>
      </c>
      <c r="N64" s="5">
        <v>2.88</v>
      </c>
      <c r="O64" s="4">
        <v>7944</v>
      </c>
      <c r="P64" s="4">
        <v>6800</v>
      </c>
      <c r="Q64" s="4">
        <f t="shared" si="8"/>
        <v>1144</v>
      </c>
      <c r="R64" s="4">
        <v>396</v>
      </c>
      <c r="S64" s="5">
        <v>2.89</v>
      </c>
      <c r="T64" s="10"/>
      <c r="U64" s="9"/>
    </row>
    <row r="65" spans="1:21" ht="12.75">
      <c r="A65" s="3">
        <v>774</v>
      </c>
      <c r="B65" s="3" t="s">
        <v>72</v>
      </c>
      <c r="C65" t="s">
        <v>73</v>
      </c>
      <c r="D65" t="s">
        <v>128</v>
      </c>
      <c r="E65" t="s">
        <v>131</v>
      </c>
      <c r="F65" t="s">
        <v>141</v>
      </c>
      <c r="G65" s="4">
        <v>1768</v>
      </c>
      <c r="H65" s="4">
        <v>1327</v>
      </c>
      <c r="I65" s="4">
        <f t="shared" si="5"/>
        <v>441</v>
      </c>
      <c r="J65" s="6">
        <f t="shared" si="6"/>
        <v>24.943438914027148</v>
      </c>
      <c r="K65" s="6">
        <f t="shared" si="2"/>
        <v>33.232856066314994</v>
      </c>
      <c r="L65" s="4">
        <v>29</v>
      </c>
      <c r="M65" s="6">
        <f t="shared" si="7"/>
        <v>1.6402714932126699</v>
      </c>
      <c r="N65" s="5">
        <v>15.36</v>
      </c>
      <c r="O65" s="4">
        <v>7088</v>
      </c>
      <c r="P65" s="4">
        <v>5308</v>
      </c>
      <c r="Q65" s="4">
        <f t="shared" si="8"/>
        <v>1780</v>
      </c>
      <c r="R65" s="4">
        <v>115</v>
      </c>
      <c r="S65" s="5">
        <v>15.47</v>
      </c>
      <c r="T65" s="10"/>
      <c r="U65" s="9"/>
    </row>
    <row r="66" spans="1:21" ht="12.75">
      <c r="A66" s="3">
        <v>803</v>
      </c>
      <c r="B66" s="3" t="s">
        <v>76</v>
      </c>
      <c r="C66" t="s">
        <v>77</v>
      </c>
      <c r="D66" t="s">
        <v>128</v>
      </c>
      <c r="E66" t="s">
        <v>131</v>
      </c>
      <c r="F66" t="s">
        <v>141</v>
      </c>
      <c r="G66" s="4">
        <v>4777</v>
      </c>
      <c r="H66" s="4">
        <v>4941</v>
      </c>
      <c r="I66" s="4">
        <f aca="true" t="shared" si="9" ref="I66:I76">+G66-H66</f>
        <v>-164</v>
      </c>
      <c r="J66" s="6">
        <f aca="true" t="shared" si="10" ref="J66:J76">(+I66/G66)*100</f>
        <v>-3.4331170190496128</v>
      </c>
      <c r="K66" s="6">
        <f aca="true" t="shared" si="11" ref="K66:K81">+(I66/H66)*100</f>
        <v>-3.319166160696215</v>
      </c>
      <c r="L66" s="4">
        <v>107</v>
      </c>
      <c r="M66" s="6">
        <f aca="true" t="shared" si="12" ref="M66:M76">+(L66/G66)*100</f>
        <v>2.2398995185262716</v>
      </c>
      <c r="N66" s="5">
        <v>-1.53</v>
      </c>
      <c r="O66" s="4">
        <v>19108</v>
      </c>
      <c r="P66" s="4">
        <v>19768</v>
      </c>
      <c r="Q66" s="4">
        <f aca="true" t="shared" si="13" ref="Q66:Q76">+O66-P66</f>
        <v>-660</v>
      </c>
      <c r="R66" s="4">
        <v>428</v>
      </c>
      <c r="S66" s="5">
        <v>-1.54</v>
      </c>
      <c r="T66" s="10"/>
      <c r="U66" s="9"/>
    </row>
    <row r="67" spans="1:21" ht="12.75">
      <c r="A67" s="3">
        <v>832</v>
      </c>
      <c r="B67" s="3" t="s">
        <v>79</v>
      </c>
      <c r="C67" t="s">
        <v>80</v>
      </c>
      <c r="D67" t="s">
        <v>128</v>
      </c>
      <c r="E67" t="s">
        <v>131</v>
      </c>
      <c r="F67" t="s">
        <v>141</v>
      </c>
      <c r="G67" s="4">
        <v>3419</v>
      </c>
      <c r="H67" s="4">
        <v>3525</v>
      </c>
      <c r="I67" s="4">
        <f t="shared" si="9"/>
        <v>-106</v>
      </c>
      <c r="J67" s="6">
        <f t="shared" si="10"/>
        <v>-3.1003217315004385</v>
      </c>
      <c r="K67" s="6">
        <f t="shared" si="11"/>
        <v>-3.00709219858156</v>
      </c>
      <c r="L67" s="4">
        <v>59</v>
      </c>
      <c r="M67" s="6">
        <f t="shared" si="12"/>
        <v>1.7256507750804329</v>
      </c>
      <c r="N67" s="5">
        <v>-1.78</v>
      </c>
      <c r="O67" s="4">
        <v>13680</v>
      </c>
      <c r="P67" s="4">
        <v>14100</v>
      </c>
      <c r="Q67" s="4">
        <f t="shared" si="13"/>
        <v>-420</v>
      </c>
      <c r="R67" s="4">
        <v>236</v>
      </c>
      <c r="S67" s="5">
        <v>-1.77</v>
      </c>
      <c r="T67" s="10"/>
      <c r="U67" s="9"/>
    </row>
    <row r="68" spans="1:21" ht="12.75">
      <c r="A68" s="3">
        <v>861</v>
      </c>
      <c r="B68" s="3" t="s">
        <v>87</v>
      </c>
      <c r="C68" t="s">
        <v>88</v>
      </c>
      <c r="D68" t="s">
        <v>128</v>
      </c>
      <c r="E68" t="s">
        <v>131</v>
      </c>
      <c r="F68" t="s">
        <v>141</v>
      </c>
      <c r="G68" s="4">
        <v>5095</v>
      </c>
      <c r="H68" s="4">
        <v>4669</v>
      </c>
      <c r="I68" s="4">
        <f t="shared" si="9"/>
        <v>426</v>
      </c>
      <c r="J68" s="6">
        <f t="shared" si="10"/>
        <v>8.361138370951913</v>
      </c>
      <c r="K68" s="6">
        <f t="shared" si="11"/>
        <v>9.124009423859498</v>
      </c>
      <c r="L68" s="4">
        <v>217</v>
      </c>
      <c r="M68" s="6">
        <f t="shared" si="12"/>
        <v>4.259077526987243</v>
      </c>
      <c r="N68" s="5">
        <v>1.97</v>
      </c>
      <c r="O68" s="4">
        <v>20380</v>
      </c>
      <c r="P68" s="4">
        <v>18676</v>
      </c>
      <c r="Q68" s="4">
        <f t="shared" si="13"/>
        <v>1704</v>
      </c>
      <c r="R68" s="4">
        <v>866</v>
      </c>
      <c r="S68" s="5">
        <v>1.97</v>
      </c>
      <c r="T68" s="10"/>
      <c r="U68" s="9"/>
    </row>
    <row r="69" spans="1:21" ht="12.75">
      <c r="A69" s="3">
        <v>898</v>
      </c>
      <c r="B69" s="3" t="s">
        <v>92</v>
      </c>
      <c r="C69" t="s">
        <v>93</v>
      </c>
      <c r="D69" t="s">
        <v>128</v>
      </c>
      <c r="E69" t="s">
        <v>131</v>
      </c>
      <c r="F69" t="s">
        <v>141</v>
      </c>
      <c r="G69" s="4">
        <v>2076</v>
      </c>
      <c r="H69" s="4">
        <v>1843</v>
      </c>
      <c r="I69" s="4">
        <f>+G69-H69</f>
        <v>233</v>
      </c>
      <c r="J69" s="6">
        <f>(+I69/G69)*100</f>
        <v>11.223506743737957</v>
      </c>
      <c r="K69" s="6">
        <f t="shared" si="11"/>
        <v>12.642430819316333</v>
      </c>
      <c r="L69" s="4">
        <v>82</v>
      </c>
      <c r="M69" s="6">
        <f>+(L69/G69)*100</f>
        <v>3.94990366088632</v>
      </c>
      <c r="N69" s="5">
        <v>2.85</v>
      </c>
      <c r="O69" s="4">
        <v>8304</v>
      </c>
      <c r="P69" s="4">
        <v>7368</v>
      </c>
      <c r="Q69" s="4">
        <f>+O69-P69</f>
        <v>936</v>
      </c>
      <c r="R69" s="4">
        <v>328</v>
      </c>
      <c r="S69" s="5">
        <v>2.85</v>
      </c>
      <c r="T69" s="10"/>
      <c r="U69" s="9"/>
    </row>
    <row r="70" spans="1:21" ht="12.75">
      <c r="A70" s="3">
        <v>920</v>
      </c>
      <c r="B70" s="3" t="s">
        <v>94</v>
      </c>
      <c r="C70" t="s">
        <v>95</v>
      </c>
      <c r="D70" t="s">
        <v>128</v>
      </c>
      <c r="E70" t="s">
        <v>131</v>
      </c>
      <c r="F70" t="s">
        <v>141</v>
      </c>
      <c r="G70" s="4">
        <v>3309</v>
      </c>
      <c r="H70" s="4">
        <v>3111</v>
      </c>
      <c r="I70" s="4">
        <f t="shared" si="9"/>
        <v>198</v>
      </c>
      <c r="J70" s="6">
        <f t="shared" si="10"/>
        <v>5.983680870353581</v>
      </c>
      <c r="K70" s="6">
        <f t="shared" si="11"/>
        <v>6.364513018322084</v>
      </c>
      <c r="L70" s="4">
        <v>116</v>
      </c>
      <c r="M70" s="6">
        <f t="shared" si="12"/>
        <v>3.5055908129344213</v>
      </c>
      <c r="N70" s="5">
        <v>1.7</v>
      </c>
      <c r="O70" s="4">
        <v>13236</v>
      </c>
      <c r="P70" s="4">
        <v>12452</v>
      </c>
      <c r="Q70" s="4">
        <f t="shared" si="13"/>
        <v>784</v>
      </c>
      <c r="R70" s="4">
        <v>465</v>
      </c>
      <c r="S70" s="5">
        <v>1.69</v>
      </c>
      <c r="T70" s="10"/>
      <c r="U70" s="9"/>
    </row>
    <row r="71" spans="1:21" ht="12.75">
      <c r="A71" s="3">
        <v>971</v>
      </c>
      <c r="B71" s="3" t="s">
        <v>99</v>
      </c>
      <c r="C71" t="s">
        <v>100</v>
      </c>
      <c r="D71" t="s">
        <v>128</v>
      </c>
      <c r="E71" t="s">
        <v>131</v>
      </c>
      <c r="F71" t="s">
        <v>141</v>
      </c>
      <c r="G71" s="4">
        <v>896</v>
      </c>
      <c r="H71" s="4">
        <v>526</v>
      </c>
      <c r="I71" s="4">
        <f>+G71-H71</f>
        <v>370</v>
      </c>
      <c r="J71" s="6">
        <f>(+I71/G71)*100</f>
        <v>41.294642857142854</v>
      </c>
      <c r="K71" s="6">
        <f t="shared" si="11"/>
        <v>70.34220532319392</v>
      </c>
      <c r="L71" s="4">
        <v>70</v>
      </c>
      <c r="M71" s="6">
        <f>+(L71/G71)*100</f>
        <v>7.8125</v>
      </c>
      <c r="N71" s="5">
        <v>5.26</v>
      </c>
      <c r="O71" s="4">
        <v>3580</v>
      </c>
      <c r="P71" s="4">
        <v>2108</v>
      </c>
      <c r="Q71" s="4">
        <f>+O71-P71</f>
        <v>1472</v>
      </c>
      <c r="R71" s="4">
        <v>281</v>
      </c>
      <c r="S71" s="5">
        <v>5.24</v>
      </c>
      <c r="T71" s="10"/>
      <c r="U71" s="9"/>
    </row>
    <row r="72" spans="1:21" ht="12.75">
      <c r="A72" s="3">
        <v>1023</v>
      </c>
      <c r="B72" s="3" t="s">
        <v>103</v>
      </c>
      <c r="C72" t="s">
        <v>104</v>
      </c>
      <c r="D72" t="s">
        <v>128</v>
      </c>
      <c r="E72" t="s">
        <v>131</v>
      </c>
      <c r="F72" t="s">
        <v>141</v>
      </c>
      <c r="G72" s="4">
        <v>2130</v>
      </c>
      <c r="H72" s="4">
        <v>1707</v>
      </c>
      <c r="I72" s="4">
        <f>+G72-H72</f>
        <v>423</v>
      </c>
      <c r="J72" s="6">
        <f>(+I72/G72)*100</f>
        <v>19.859154929577468</v>
      </c>
      <c r="K72" s="6">
        <f t="shared" si="11"/>
        <v>24.78031634446397</v>
      </c>
      <c r="L72" s="4">
        <v>33</v>
      </c>
      <c r="M72" s="6">
        <f>+(L72/G72)*100</f>
        <v>1.5492957746478873</v>
      </c>
      <c r="N72" s="5">
        <v>12.93</v>
      </c>
      <c r="O72" s="4">
        <v>8524</v>
      </c>
      <c r="P72" s="4">
        <v>6832</v>
      </c>
      <c r="Q72" s="4">
        <f>+O72-P72</f>
        <v>1692</v>
      </c>
      <c r="R72" s="4">
        <v>131</v>
      </c>
      <c r="S72" s="5">
        <v>12.95</v>
      </c>
      <c r="T72" s="10"/>
      <c r="U72" s="9"/>
    </row>
    <row r="73" spans="1:21" ht="12.75">
      <c r="A73" s="3">
        <v>1052</v>
      </c>
      <c r="B73" s="3" t="s">
        <v>106</v>
      </c>
      <c r="C73" t="s">
        <v>107</v>
      </c>
      <c r="D73" t="s">
        <v>128</v>
      </c>
      <c r="E73" t="s">
        <v>131</v>
      </c>
      <c r="F73" t="s">
        <v>141</v>
      </c>
      <c r="G73" s="4">
        <v>2422</v>
      </c>
      <c r="H73" s="4">
        <v>2215</v>
      </c>
      <c r="I73" s="4">
        <f>+G73-H73</f>
        <v>207</v>
      </c>
      <c r="J73" s="6">
        <f>(+I73/G73)*100</f>
        <v>8.546655656482246</v>
      </c>
      <c r="K73" s="6">
        <f t="shared" si="11"/>
        <v>9.345372460496613</v>
      </c>
      <c r="L73" s="4">
        <v>103</v>
      </c>
      <c r="M73" s="6">
        <f>+(L73/G73)*100</f>
        <v>4.252683732452518</v>
      </c>
      <c r="N73" s="5">
        <v>2.01</v>
      </c>
      <c r="O73" s="4">
        <v>9684</v>
      </c>
      <c r="P73" s="4">
        <v>8856</v>
      </c>
      <c r="Q73" s="4">
        <f>+O73-P73</f>
        <v>828</v>
      </c>
      <c r="R73" s="4">
        <v>412</v>
      </c>
      <c r="S73" s="5">
        <v>2.01</v>
      </c>
      <c r="T73" s="10"/>
      <c r="U73" s="9"/>
    </row>
    <row r="74" spans="1:21" ht="12.75">
      <c r="A74" s="3">
        <v>1081</v>
      </c>
      <c r="B74" s="3" t="s">
        <v>109</v>
      </c>
      <c r="C74" t="s">
        <v>110</v>
      </c>
      <c r="D74" t="s">
        <v>128</v>
      </c>
      <c r="E74" t="s">
        <v>131</v>
      </c>
      <c r="F74" t="s">
        <v>141</v>
      </c>
      <c r="G74" s="4">
        <v>1975</v>
      </c>
      <c r="H74" s="4">
        <v>1586</v>
      </c>
      <c r="I74" s="4">
        <f>+G74-H74</f>
        <v>389</v>
      </c>
      <c r="J74" s="6">
        <f>(+I74/G74)*100</f>
        <v>19.69620253164557</v>
      </c>
      <c r="K74" s="6">
        <f t="shared" si="11"/>
        <v>24.527112232030266</v>
      </c>
      <c r="L74" s="4">
        <v>50</v>
      </c>
      <c r="M74" s="6">
        <f>+(L74/G74)*100</f>
        <v>2.5316455696202533</v>
      </c>
      <c r="N74" s="5">
        <v>7.77</v>
      </c>
      <c r="O74" s="4">
        <v>7900</v>
      </c>
      <c r="P74" s="4">
        <v>6344</v>
      </c>
      <c r="Q74" s="4">
        <f>+O74-P74</f>
        <v>1556</v>
      </c>
      <c r="R74" s="4">
        <v>200</v>
      </c>
      <c r="S74" s="5">
        <v>7.77</v>
      </c>
      <c r="T74" s="10"/>
      <c r="U74" s="9"/>
    </row>
    <row r="75" spans="1:21" ht="12.75">
      <c r="A75" s="3">
        <v>1103</v>
      </c>
      <c r="B75" s="3" t="s">
        <v>111</v>
      </c>
      <c r="C75" t="s">
        <v>112</v>
      </c>
      <c r="D75" t="s">
        <v>128</v>
      </c>
      <c r="E75" t="s">
        <v>131</v>
      </c>
      <c r="F75" t="s">
        <v>141</v>
      </c>
      <c r="G75" s="4">
        <v>2030</v>
      </c>
      <c r="H75" s="4">
        <v>2049</v>
      </c>
      <c r="I75" s="4">
        <f>+G75-H75</f>
        <v>-19</v>
      </c>
      <c r="J75" s="6">
        <f>(+I75/G75)*100</f>
        <v>-0.935960591133005</v>
      </c>
      <c r="K75" s="6">
        <f t="shared" si="11"/>
        <v>-0.9272816007808687</v>
      </c>
      <c r="L75" s="4">
        <v>46</v>
      </c>
      <c r="M75" s="6">
        <f>+(L75/G75)*100</f>
        <v>2.2660098522167487</v>
      </c>
      <c r="N75" s="5">
        <v>-0.41</v>
      </c>
      <c r="O75" s="4">
        <v>8124</v>
      </c>
      <c r="P75" s="4">
        <v>8196</v>
      </c>
      <c r="Q75" s="4">
        <f>+O75-P75</f>
        <v>-72</v>
      </c>
      <c r="R75" s="4">
        <v>186</v>
      </c>
      <c r="S75" s="5">
        <v>-0.39</v>
      </c>
      <c r="T75" s="10"/>
      <c r="U75" s="9"/>
    </row>
    <row r="76" spans="1:21" ht="12.75">
      <c r="A76" s="3">
        <v>1132</v>
      </c>
      <c r="B76" s="3" t="s">
        <v>114</v>
      </c>
      <c r="C76" t="s">
        <v>115</v>
      </c>
      <c r="D76" t="s">
        <v>128</v>
      </c>
      <c r="E76" t="s">
        <v>131</v>
      </c>
      <c r="F76" t="s">
        <v>141</v>
      </c>
      <c r="G76" s="4">
        <v>3045</v>
      </c>
      <c r="H76" s="4">
        <v>2797</v>
      </c>
      <c r="I76" s="4">
        <f t="shared" si="9"/>
        <v>248</v>
      </c>
      <c r="J76" s="6">
        <f t="shared" si="10"/>
        <v>8.144499178981937</v>
      </c>
      <c r="K76" s="6">
        <f t="shared" si="11"/>
        <v>8.866642831605292</v>
      </c>
      <c r="L76" s="4">
        <v>138</v>
      </c>
      <c r="M76" s="6">
        <f t="shared" si="12"/>
        <v>4.532019704433497</v>
      </c>
      <c r="N76" s="5">
        <v>1.8</v>
      </c>
      <c r="O76" s="4">
        <v>12180</v>
      </c>
      <c r="P76" s="4">
        <v>11184</v>
      </c>
      <c r="Q76" s="4">
        <f t="shared" si="13"/>
        <v>996</v>
      </c>
      <c r="R76" s="4">
        <v>550</v>
      </c>
      <c r="S76" s="5">
        <v>1.81</v>
      </c>
      <c r="T76" s="10"/>
      <c r="U76" s="9"/>
    </row>
    <row r="77" spans="1:21" ht="12.75">
      <c r="A77" s="3">
        <v>1161</v>
      </c>
      <c r="B77" s="3" t="s">
        <v>117</v>
      </c>
      <c r="C77" t="s">
        <v>119</v>
      </c>
      <c r="D77" t="s">
        <v>128</v>
      </c>
      <c r="E77" t="s">
        <v>131</v>
      </c>
      <c r="F77" t="s">
        <v>141</v>
      </c>
      <c r="G77" s="4">
        <v>1860</v>
      </c>
      <c r="H77" s="4">
        <v>1851</v>
      </c>
      <c r="I77" s="4">
        <f>+G77-H77</f>
        <v>9</v>
      </c>
      <c r="J77" s="6">
        <f>(+I77/G77)*100</f>
        <v>0.4838709677419355</v>
      </c>
      <c r="K77" s="6">
        <f t="shared" si="11"/>
        <v>0.48622366288492713</v>
      </c>
      <c r="L77" s="4">
        <v>78</v>
      </c>
      <c r="M77" s="6">
        <f>+(L77/G77)*100</f>
        <v>4.193548387096775</v>
      </c>
      <c r="N77" s="5">
        <v>0.12</v>
      </c>
      <c r="O77" s="4">
        <v>7436</v>
      </c>
      <c r="P77" s="4">
        <v>7400</v>
      </c>
      <c r="Q77" s="4">
        <f>+O77-P77</f>
        <v>36</v>
      </c>
      <c r="R77" s="4">
        <v>314</v>
      </c>
      <c r="S77" s="5">
        <v>0.11</v>
      </c>
      <c r="T77" s="10"/>
      <c r="U77" s="9"/>
    </row>
    <row r="78" spans="1:21" ht="12.75">
      <c r="A78" s="3">
        <v>1183</v>
      </c>
      <c r="B78" s="3" t="s">
        <v>120</v>
      </c>
      <c r="C78" t="s">
        <v>121</v>
      </c>
      <c r="D78" t="s">
        <v>128</v>
      </c>
      <c r="E78" t="s">
        <v>131</v>
      </c>
      <c r="F78" t="s">
        <v>141</v>
      </c>
      <c r="G78" s="4">
        <v>2880</v>
      </c>
      <c r="H78" s="4">
        <v>2866</v>
      </c>
      <c r="I78" s="4">
        <f>+G78-H78</f>
        <v>14</v>
      </c>
      <c r="J78" s="6">
        <f>(+I78/G78)*100</f>
        <v>0.4861111111111111</v>
      </c>
      <c r="K78" s="6">
        <f t="shared" si="11"/>
        <v>0.48848569434752265</v>
      </c>
      <c r="L78" s="4">
        <v>46</v>
      </c>
      <c r="M78" s="6">
        <f>+(L78/G78)*100</f>
        <v>1.597222222222222</v>
      </c>
      <c r="N78" s="5">
        <v>0.31</v>
      </c>
      <c r="O78" s="4">
        <v>11520</v>
      </c>
      <c r="P78" s="4">
        <v>11456</v>
      </c>
      <c r="Q78" s="4">
        <f>+O78-P78</f>
        <v>64</v>
      </c>
      <c r="R78" s="4">
        <v>182</v>
      </c>
      <c r="S78" s="5">
        <v>0.35</v>
      </c>
      <c r="T78" s="10"/>
      <c r="U78" s="9"/>
    </row>
    <row r="79" spans="1:21" ht="12.75">
      <c r="A79" s="3">
        <v>1212</v>
      </c>
      <c r="B79" s="3" t="s">
        <v>123</v>
      </c>
      <c r="C79" t="s">
        <v>124</v>
      </c>
      <c r="D79" t="s">
        <v>128</v>
      </c>
      <c r="E79" t="s">
        <v>131</v>
      </c>
      <c r="F79" t="s">
        <v>141</v>
      </c>
      <c r="G79" s="4">
        <v>2147</v>
      </c>
      <c r="H79" s="4">
        <v>1558</v>
      </c>
      <c r="I79" s="4">
        <f>+G79-H79</f>
        <v>589</v>
      </c>
      <c r="J79" s="6">
        <f>(+I79/G79)*100</f>
        <v>27.43362831858407</v>
      </c>
      <c r="K79" s="6">
        <f t="shared" si="11"/>
        <v>37.80487804878049</v>
      </c>
      <c r="L79" s="4">
        <v>110</v>
      </c>
      <c r="M79" s="6">
        <f>+(L79/G79)*100</f>
        <v>5.123428039124359</v>
      </c>
      <c r="N79" s="5">
        <v>5.36</v>
      </c>
      <c r="O79" s="4">
        <v>9412</v>
      </c>
      <c r="P79" s="4">
        <v>6956</v>
      </c>
      <c r="Q79" s="4">
        <f>+O79-P79</f>
        <v>2456</v>
      </c>
      <c r="R79" s="4">
        <v>440</v>
      </c>
      <c r="S79" s="5">
        <v>5.59</v>
      </c>
      <c r="T79" s="10"/>
      <c r="U79" s="9"/>
    </row>
    <row r="80" spans="1:21" ht="12.75">
      <c r="A80" s="3">
        <v>1234</v>
      </c>
      <c r="B80" s="3" t="s">
        <v>125</v>
      </c>
      <c r="C80" t="s">
        <v>126</v>
      </c>
      <c r="D80" t="s">
        <v>128</v>
      </c>
      <c r="E80" t="s">
        <v>131</v>
      </c>
      <c r="F80" t="s">
        <v>141</v>
      </c>
      <c r="G80" s="4">
        <v>1642</v>
      </c>
      <c r="H80" s="4">
        <v>1870</v>
      </c>
      <c r="I80" s="4">
        <f>+G80-H80</f>
        <v>-228</v>
      </c>
      <c r="J80" s="6">
        <f>(+I80/G80)*100</f>
        <v>-13.885505481120585</v>
      </c>
      <c r="K80" s="6">
        <f t="shared" si="11"/>
        <v>-12.192513368983956</v>
      </c>
      <c r="L80" s="4">
        <v>29</v>
      </c>
      <c r="M80" s="6">
        <f>+(L80/G80)*100</f>
        <v>1.7661388550548112</v>
      </c>
      <c r="N80" s="5">
        <v>-7.89</v>
      </c>
      <c r="O80" s="4">
        <v>6568</v>
      </c>
      <c r="P80" s="4">
        <v>7484</v>
      </c>
      <c r="Q80" s="4">
        <f>+O80-P80</f>
        <v>-916</v>
      </c>
      <c r="R80" s="4">
        <v>116</v>
      </c>
      <c r="S80" s="5">
        <v>-7.92</v>
      </c>
      <c r="T80" s="10"/>
      <c r="U80" s="9"/>
    </row>
    <row r="81" spans="2:19" s="11" customFormat="1" ht="12.75">
      <c r="B81" s="12" t="s">
        <v>159</v>
      </c>
      <c r="G81" s="13">
        <f>SUM(G2:G80)</f>
        <v>206254</v>
      </c>
      <c r="H81" s="13">
        <f>SUM(H2:H80)</f>
        <v>185908</v>
      </c>
      <c r="I81" s="13">
        <f>SUM(I2:I80)</f>
        <v>20346</v>
      </c>
      <c r="J81" s="14">
        <f>(+I81/G81)*100</f>
        <v>9.864535960514704</v>
      </c>
      <c r="K81" s="14">
        <f t="shared" si="11"/>
        <v>10.944122899498677</v>
      </c>
      <c r="L81" s="13">
        <f>SUM(L2:L80)</f>
        <v>15562</v>
      </c>
      <c r="M81" s="14">
        <f>+(L81/G81)*100</f>
        <v>7.545065792663415</v>
      </c>
      <c r="N81" s="15">
        <f>+(I81/L81)</f>
        <v>1.30741549929315</v>
      </c>
      <c r="O81" s="17">
        <f>SUM(O2:O80)</f>
        <v>1034882</v>
      </c>
      <c r="P81" s="17">
        <f>SUM(P2:P80)</f>
        <v>925546</v>
      </c>
      <c r="Q81" s="17">
        <f>SUM(Q2:Q80)</f>
        <v>109336</v>
      </c>
      <c r="R81" s="17">
        <f>SUM(R2:R80)</f>
        <v>85236</v>
      </c>
      <c r="S81" s="16">
        <f>+(Q81/R81)*100</f>
        <v>128.27443803087897</v>
      </c>
    </row>
  </sheetData>
  <printOptions/>
  <pageMargins left="0.43" right="0.51" top="1" bottom="1" header="0.5" footer="0.5"/>
  <pageSetup horizontalDpi="300" verticalDpi="3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zoomScale="85" zoomScaleNormal="85" workbookViewId="0" topLeftCell="C1">
      <selection activeCell="O38" sqref="O38:S38"/>
    </sheetView>
  </sheetViews>
  <sheetFormatPr defaultColWidth="9.140625" defaultRowHeight="12.75"/>
  <cols>
    <col min="2" max="2" width="37.421875" style="0" bestFit="1" customWidth="1"/>
    <col min="3" max="3" width="11.8515625" style="0" bestFit="1" customWidth="1"/>
    <col min="5" max="5" width="12.57421875" style="0" bestFit="1" customWidth="1"/>
    <col min="6" max="6" width="13.57421875" style="0" bestFit="1" customWidth="1"/>
    <col min="8" max="8" width="12.421875" style="0" bestFit="1" customWidth="1"/>
    <col min="9" max="9" width="8.140625" style="0" bestFit="1" customWidth="1"/>
    <col min="10" max="10" width="18.00390625" style="0" bestFit="1" customWidth="1"/>
    <col min="11" max="11" width="14.57421875" style="0" bestFit="1" customWidth="1"/>
    <col min="12" max="12" width="9.8515625" style="0" bestFit="1" customWidth="1"/>
    <col min="13" max="13" width="20.140625" style="0" bestFit="1" customWidth="1"/>
    <col min="14" max="14" width="17.00390625" style="0" bestFit="1" customWidth="1"/>
    <col min="15" max="15" width="10.28125" style="0" bestFit="1" customWidth="1"/>
    <col min="16" max="16" width="12.421875" style="0" bestFit="1" customWidth="1"/>
    <col min="17" max="17" width="8.7109375" style="0" bestFit="1" customWidth="1"/>
    <col min="18" max="18" width="9.8515625" style="0" bestFit="1" customWidth="1"/>
    <col min="19" max="19" width="17.00390625" style="0" bestFit="1" customWidth="1"/>
  </cols>
  <sheetData>
    <row r="1" spans="1:28" ht="12.75">
      <c r="A1" s="1" t="s">
        <v>134</v>
      </c>
      <c r="B1" s="1" t="s">
        <v>133</v>
      </c>
      <c r="C1" s="1" t="s">
        <v>135</v>
      </c>
      <c r="D1" s="1" t="s">
        <v>136</v>
      </c>
      <c r="E1" s="1" t="s">
        <v>143</v>
      </c>
      <c r="F1" s="1" t="s">
        <v>142</v>
      </c>
      <c r="G1" s="2" t="s">
        <v>3</v>
      </c>
      <c r="H1" s="2" t="s">
        <v>2</v>
      </c>
      <c r="I1" s="1" t="s">
        <v>137</v>
      </c>
      <c r="J1" s="1" t="s">
        <v>144</v>
      </c>
      <c r="K1" s="1" t="s">
        <v>150</v>
      </c>
      <c r="L1" s="1" t="s">
        <v>138</v>
      </c>
      <c r="M1" s="1" t="s">
        <v>149</v>
      </c>
      <c r="N1" s="1" t="s">
        <v>139</v>
      </c>
      <c r="O1" s="2" t="s">
        <v>3</v>
      </c>
      <c r="P1" s="2" t="s">
        <v>2</v>
      </c>
      <c r="Q1" s="1" t="s">
        <v>137</v>
      </c>
      <c r="R1" s="1" t="s">
        <v>138</v>
      </c>
      <c r="S1" s="1" t="s">
        <v>139</v>
      </c>
      <c r="T1" t="s">
        <v>151</v>
      </c>
      <c r="U1" s="9"/>
      <c r="AB1" t="s">
        <v>158</v>
      </c>
    </row>
    <row r="2" spans="1:28" ht="12.75">
      <c r="A2" s="3">
        <v>26</v>
      </c>
      <c r="B2" s="3" t="s">
        <v>0</v>
      </c>
      <c r="C2" t="s">
        <v>4</v>
      </c>
      <c r="D2" t="s">
        <v>129</v>
      </c>
      <c r="E2" t="s">
        <v>130</v>
      </c>
      <c r="F2" t="s">
        <v>130</v>
      </c>
      <c r="G2" s="4">
        <v>303239</v>
      </c>
      <c r="H2" s="4">
        <v>287552</v>
      </c>
      <c r="I2" s="4">
        <f>+G2-H2</f>
        <v>15687</v>
      </c>
      <c r="J2" s="6">
        <f>(+I2/G2)*100</f>
        <v>5.1731472534865235</v>
      </c>
      <c r="K2" s="6">
        <f aca="true" t="shared" si="0" ref="J2:K38">+(I2/H2)*100</f>
        <v>5.455361117293568</v>
      </c>
      <c r="L2" s="4">
        <v>68411</v>
      </c>
      <c r="M2" s="6">
        <f>+(L2/G2)*100</f>
        <v>22.56009286404453</v>
      </c>
      <c r="N2" s="5">
        <v>0.23</v>
      </c>
      <c r="O2" s="4">
        <v>125494</v>
      </c>
      <c r="P2" s="4">
        <v>118681</v>
      </c>
      <c r="Q2" s="4">
        <f>+O2-P2</f>
        <v>6813</v>
      </c>
      <c r="R2" s="4">
        <v>28048</v>
      </c>
      <c r="S2" s="5">
        <v>0.24</v>
      </c>
      <c r="T2" s="10"/>
      <c r="U2" s="9"/>
      <c r="AB2" t="s">
        <v>155</v>
      </c>
    </row>
    <row r="3" spans="1:31" ht="12.75">
      <c r="A3" s="3">
        <v>77</v>
      </c>
      <c r="B3" s="3" t="s">
        <v>7</v>
      </c>
      <c r="C3" t="s">
        <v>9</v>
      </c>
      <c r="D3" t="s">
        <v>129</v>
      </c>
      <c r="E3" t="s">
        <v>130</v>
      </c>
      <c r="F3" t="s">
        <v>130</v>
      </c>
      <c r="G3" s="4">
        <v>95221</v>
      </c>
      <c r="H3" s="4">
        <v>78239</v>
      </c>
      <c r="I3" s="4">
        <f aca="true" t="shared" si="1" ref="I3:I37">+G3-H3</f>
        <v>16982</v>
      </c>
      <c r="J3" s="6">
        <f aca="true" t="shared" si="2" ref="J3:J37">(+I3/G3)*100</f>
        <v>17.834301257075644</v>
      </c>
      <c r="K3" s="6">
        <f t="shared" si="0"/>
        <v>21.705287644269482</v>
      </c>
      <c r="L3" s="4">
        <v>26697</v>
      </c>
      <c r="M3" s="6">
        <f aca="true" t="shared" si="3" ref="M3:M37">+(L3/G3)*100</f>
        <v>28.036882620430365</v>
      </c>
      <c r="N3" s="5">
        <v>0.64</v>
      </c>
      <c r="O3" s="4">
        <v>39898</v>
      </c>
      <c r="P3" s="4">
        <v>32527</v>
      </c>
      <c r="Q3" s="4">
        <f aca="true" t="shared" si="4" ref="Q3:Q37">+O3-P3</f>
        <v>7371</v>
      </c>
      <c r="R3" s="4">
        <v>10946</v>
      </c>
      <c r="S3" s="5">
        <v>0.67</v>
      </c>
      <c r="T3" s="10"/>
      <c r="U3" s="9"/>
      <c r="AB3" t="s">
        <v>154</v>
      </c>
      <c r="AC3" t="s">
        <v>146</v>
      </c>
      <c r="AD3" s="8">
        <f>AVERAGE(J2:J161)</f>
        <v>-1.2703368613051358</v>
      </c>
      <c r="AE3" s="8">
        <f>AVERAGE(K2:K161)</f>
        <v>9.806628848169424</v>
      </c>
    </row>
    <row r="4" spans="1:31" ht="12.75">
      <c r="A4" s="3">
        <v>128</v>
      </c>
      <c r="B4" s="3" t="s">
        <v>12</v>
      </c>
      <c r="C4" t="s">
        <v>14</v>
      </c>
      <c r="D4" t="s">
        <v>129</v>
      </c>
      <c r="E4" t="s">
        <v>130</v>
      </c>
      <c r="F4" t="s">
        <v>130</v>
      </c>
      <c r="G4" s="4">
        <v>57337</v>
      </c>
      <c r="H4" s="4">
        <v>49245</v>
      </c>
      <c r="I4" s="4">
        <f t="shared" si="1"/>
        <v>8092</v>
      </c>
      <c r="J4" s="6">
        <f t="shared" si="2"/>
        <v>14.113050909534856</v>
      </c>
      <c r="K4" s="6">
        <f t="shared" si="0"/>
        <v>16.432125088841506</v>
      </c>
      <c r="L4" s="4">
        <v>13168</v>
      </c>
      <c r="M4" s="6">
        <f t="shared" si="3"/>
        <v>22.965973106371106</v>
      </c>
      <c r="N4" s="5">
        <v>0.61</v>
      </c>
      <c r="O4" s="4">
        <v>23995</v>
      </c>
      <c r="P4" s="4">
        <v>20496</v>
      </c>
      <c r="Q4" s="4">
        <f t="shared" si="4"/>
        <v>3499</v>
      </c>
      <c r="R4" s="4">
        <v>5399</v>
      </c>
      <c r="S4" s="5">
        <v>0.65</v>
      </c>
      <c r="T4" s="10"/>
      <c r="U4" s="9"/>
      <c r="AC4" t="s">
        <v>148</v>
      </c>
      <c r="AD4" s="8">
        <f>MEDIAN(J2:J161)</f>
        <v>11.720060717424303</v>
      </c>
      <c r="AE4" s="8">
        <f>MEDIAN(K2:K161)</f>
        <v>11.280469272384657</v>
      </c>
    </row>
    <row r="5" spans="1:31" ht="12.75">
      <c r="A5" s="3">
        <v>157</v>
      </c>
      <c r="B5" s="3" t="s">
        <v>15</v>
      </c>
      <c r="C5" t="s">
        <v>17</v>
      </c>
      <c r="D5" t="s">
        <v>129</v>
      </c>
      <c r="E5" t="s">
        <v>130</v>
      </c>
      <c r="F5" t="s">
        <v>130</v>
      </c>
      <c r="G5" s="4">
        <v>241814</v>
      </c>
      <c r="H5" s="4">
        <v>254719</v>
      </c>
      <c r="I5" s="4">
        <f t="shared" si="1"/>
        <v>-12905</v>
      </c>
      <c r="J5" s="6">
        <f t="shared" si="2"/>
        <v>-5.336746424938175</v>
      </c>
      <c r="K5" s="6">
        <f t="shared" si="0"/>
        <v>-5.066367251755857</v>
      </c>
      <c r="L5" s="4">
        <v>141854</v>
      </c>
      <c r="M5" s="6">
        <f t="shared" si="3"/>
        <v>58.66244303472917</v>
      </c>
      <c r="N5" s="3"/>
      <c r="O5" s="4">
        <v>99668</v>
      </c>
      <c r="P5" s="4">
        <v>105241</v>
      </c>
      <c r="Q5" s="4">
        <f t="shared" si="4"/>
        <v>-5573</v>
      </c>
      <c r="R5" s="4">
        <v>58160</v>
      </c>
      <c r="S5" s="3"/>
      <c r="T5" s="10"/>
      <c r="U5" s="9"/>
      <c r="AC5" t="s">
        <v>147</v>
      </c>
      <c r="AD5">
        <f>STDEV(J2:J161)</f>
        <v>75.74494238231253</v>
      </c>
      <c r="AE5">
        <f>STDEV(K2:K161)</f>
        <v>24.661543077888744</v>
      </c>
    </row>
    <row r="6" spans="1:21" ht="12.75">
      <c r="A6" s="3">
        <v>208</v>
      </c>
      <c r="B6" s="3" t="s">
        <v>18</v>
      </c>
      <c r="C6" t="s">
        <v>21</v>
      </c>
      <c r="D6" t="s">
        <v>129</v>
      </c>
      <c r="E6" t="s">
        <v>130</v>
      </c>
      <c r="F6" t="s">
        <v>130</v>
      </c>
      <c r="G6" s="4">
        <v>82463</v>
      </c>
      <c r="H6" s="4">
        <v>85929</v>
      </c>
      <c r="I6" s="4">
        <f t="shared" si="1"/>
        <v>-3466</v>
      </c>
      <c r="J6" s="6">
        <f t="shared" si="2"/>
        <v>-4.203097146599081</v>
      </c>
      <c r="K6" s="6">
        <f t="shared" si="0"/>
        <v>-4.033562592372773</v>
      </c>
      <c r="L6" s="4">
        <v>7630</v>
      </c>
      <c r="M6" s="6">
        <f t="shared" si="3"/>
        <v>9.252634514873337</v>
      </c>
      <c r="N6" s="5">
        <v>-0.45</v>
      </c>
      <c r="O6" s="4">
        <v>34345</v>
      </c>
      <c r="P6" s="4">
        <v>35823</v>
      </c>
      <c r="Q6" s="4">
        <f t="shared" si="4"/>
        <v>-1478</v>
      </c>
      <c r="R6" s="4">
        <v>3128</v>
      </c>
      <c r="S6" s="5">
        <v>-0.47</v>
      </c>
      <c r="T6" s="10"/>
      <c r="U6" s="9"/>
    </row>
    <row r="7" spans="1:29" ht="12.75">
      <c r="A7" s="3">
        <v>216</v>
      </c>
      <c r="B7" s="3" t="s">
        <v>22</v>
      </c>
      <c r="C7" t="s">
        <v>23</v>
      </c>
      <c r="D7" t="s">
        <v>129</v>
      </c>
      <c r="E7" t="s">
        <v>130</v>
      </c>
      <c r="F7" t="s">
        <v>130</v>
      </c>
      <c r="G7" s="4">
        <v>231187</v>
      </c>
      <c r="H7" s="4">
        <v>154682</v>
      </c>
      <c r="I7" s="4">
        <f t="shared" si="1"/>
        <v>76505</v>
      </c>
      <c r="J7" s="6">
        <f t="shared" si="2"/>
        <v>33.092258647761334</v>
      </c>
      <c r="K7" s="6">
        <f t="shared" si="0"/>
        <v>49.45953633906983</v>
      </c>
      <c r="L7" s="4">
        <v>105151</v>
      </c>
      <c r="M7" s="6">
        <f t="shared" si="3"/>
        <v>45.48309377257372</v>
      </c>
      <c r="N7" s="5">
        <v>0.73</v>
      </c>
      <c r="O7" s="4">
        <v>95284</v>
      </c>
      <c r="P7" s="4">
        <v>63722</v>
      </c>
      <c r="Q7" s="4">
        <f t="shared" si="4"/>
        <v>31562</v>
      </c>
      <c r="R7" s="4">
        <v>43112</v>
      </c>
      <c r="S7" s="5">
        <v>0.73</v>
      </c>
      <c r="T7" s="10"/>
      <c r="U7" s="9"/>
      <c r="AC7" t="s">
        <v>152</v>
      </c>
    </row>
    <row r="8" spans="1:29" ht="12.75">
      <c r="A8" s="3">
        <v>245</v>
      </c>
      <c r="B8" s="3" t="s">
        <v>24</v>
      </c>
      <c r="C8" t="s">
        <v>26</v>
      </c>
      <c r="D8" t="s">
        <v>129</v>
      </c>
      <c r="E8" t="s">
        <v>130</v>
      </c>
      <c r="F8" t="s">
        <v>130</v>
      </c>
      <c r="G8" s="4">
        <v>4064</v>
      </c>
      <c r="H8" s="4">
        <v>21673</v>
      </c>
      <c r="I8" s="4">
        <f t="shared" si="1"/>
        <v>-17609</v>
      </c>
      <c r="J8" s="6">
        <f t="shared" si="2"/>
        <v>-433.29232283464563</v>
      </c>
      <c r="K8" s="6">
        <f t="shared" si="0"/>
        <v>-81.24855811378212</v>
      </c>
      <c r="L8" s="4">
        <v>2836</v>
      </c>
      <c r="M8" s="6">
        <f t="shared" si="3"/>
        <v>69.78346456692913</v>
      </c>
      <c r="N8" s="3"/>
      <c r="O8" s="4">
        <v>1799</v>
      </c>
      <c r="P8" s="4">
        <v>9308</v>
      </c>
      <c r="Q8" s="4">
        <f t="shared" si="4"/>
        <v>-7509</v>
      </c>
      <c r="R8" s="4">
        <v>1163</v>
      </c>
      <c r="S8" s="3"/>
      <c r="T8" s="10"/>
      <c r="U8" s="9"/>
      <c r="AC8">
        <f>+SUM(U2:U161)</f>
        <v>-84.89661244102223</v>
      </c>
    </row>
    <row r="9" spans="1:21" ht="12.75">
      <c r="A9" s="3">
        <v>274</v>
      </c>
      <c r="B9" s="3" t="s">
        <v>27</v>
      </c>
      <c r="C9" t="s">
        <v>29</v>
      </c>
      <c r="D9" t="s">
        <v>129</v>
      </c>
      <c r="E9" t="s">
        <v>130</v>
      </c>
      <c r="F9" t="s">
        <v>130</v>
      </c>
      <c r="G9" s="4">
        <v>104187</v>
      </c>
      <c r="H9" s="4">
        <v>60809</v>
      </c>
      <c r="I9" s="4">
        <f t="shared" si="1"/>
        <v>43378</v>
      </c>
      <c r="J9" s="6">
        <f t="shared" si="2"/>
        <v>41.63475289623466</v>
      </c>
      <c r="K9" s="6">
        <f t="shared" si="0"/>
        <v>71.33483530398462</v>
      </c>
      <c r="L9" s="4">
        <v>28562</v>
      </c>
      <c r="M9" s="6">
        <f t="shared" si="3"/>
        <v>27.414168754259165</v>
      </c>
      <c r="N9" s="5">
        <v>1.52</v>
      </c>
      <c r="O9" s="4">
        <v>43714</v>
      </c>
      <c r="P9" s="4">
        <v>25602</v>
      </c>
      <c r="Q9" s="4">
        <f t="shared" si="4"/>
        <v>18112</v>
      </c>
      <c r="R9" s="4">
        <v>11710</v>
      </c>
      <c r="S9" s="5">
        <v>1.55</v>
      </c>
      <c r="T9" s="10"/>
      <c r="U9" s="9"/>
    </row>
    <row r="10" spans="1:21" ht="12.75">
      <c r="A10" s="3">
        <v>303</v>
      </c>
      <c r="B10" s="3" t="s">
        <v>30</v>
      </c>
      <c r="C10" t="s">
        <v>132</v>
      </c>
      <c r="D10" t="s">
        <v>129</v>
      </c>
      <c r="E10" t="s">
        <v>130</v>
      </c>
      <c r="F10" t="s">
        <v>130</v>
      </c>
      <c r="G10" s="4">
        <v>191677</v>
      </c>
      <c r="H10" s="4">
        <v>168991</v>
      </c>
      <c r="I10" s="4">
        <f t="shared" si="1"/>
        <v>22686</v>
      </c>
      <c r="J10" s="6">
        <f t="shared" si="2"/>
        <v>11.83553582328605</v>
      </c>
      <c r="K10" s="6">
        <f t="shared" si="0"/>
        <v>13.424383547052802</v>
      </c>
      <c r="L10" s="4">
        <v>33298</v>
      </c>
      <c r="M10" s="6">
        <f t="shared" si="3"/>
        <v>17.371932991438722</v>
      </c>
      <c r="N10" s="5">
        <v>0.68</v>
      </c>
      <c r="O10" s="4">
        <v>79354</v>
      </c>
      <c r="P10" s="4">
        <v>69987</v>
      </c>
      <c r="Q10" s="4">
        <f t="shared" si="4"/>
        <v>9367</v>
      </c>
      <c r="R10" s="4">
        <v>13652</v>
      </c>
      <c r="S10" s="5">
        <v>0.69</v>
      </c>
      <c r="T10" s="10"/>
      <c r="U10" s="9"/>
    </row>
    <row r="11" spans="1:21" ht="12.75">
      <c r="A11" s="3">
        <v>354</v>
      </c>
      <c r="B11" s="3" t="s">
        <v>32</v>
      </c>
      <c r="C11" t="s">
        <v>35</v>
      </c>
      <c r="D11" t="s">
        <v>129</v>
      </c>
      <c r="E11" t="s">
        <v>130</v>
      </c>
      <c r="F11" t="s">
        <v>130</v>
      </c>
      <c r="G11" s="4">
        <v>62242</v>
      </c>
      <c r="H11" s="4">
        <v>62942</v>
      </c>
      <c r="I11" s="4">
        <f t="shared" si="1"/>
        <v>-700</v>
      </c>
      <c r="J11" s="6">
        <f t="shared" si="2"/>
        <v>-1.1246425243404774</v>
      </c>
      <c r="K11" s="6">
        <f t="shared" si="0"/>
        <v>-1.1121349814114583</v>
      </c>
      <c r="L11" s="4">
        <v>22488</v>
      </c>
      <c r="M11" s="6">
        <f t="shared" si="3"/>
        <v>36.129944410526655</v>
      </c>
      <c r="N11" s="5">
        <v>-0.03</v>
      </c>
      <c r="O11" s="4">
        <v>26157</v>
      </c>
      <c r="P11" s="4">
        <v>26103</v>
      </c>
      <c r="Q11" s="4">
        <f t="shared" si="4"/>
        <v>54</v>
      </c>
      <c r="R11" s="4">
        <v>9220</v>
      </c>
      <c r="S11" s="5">
        <v>0.01</v>
      </c>
      <c r="T11" s="10"/>
      <c r="U11" s="9"/>
    </row>
    <row r="12" spans="1:21" ht="12.75">
      <c r="A12" s="3">
        <v>383</v>
      </c>
      <c r="B12" s="3" t="s">
        <v>36</v>
      </c>
      <c r="C12" t="s">
        <v>38</v>
      </c>
      <c r="D12" t="s">
        <v>129</v>
      </c>
      <c r="E12" t="s">
        <v>130</v>
      </c>
      <c r="F12" t="s">
        <v>130</v>
      </c>
      <c r="G12" s="4">
        <v>88334</v>
      </c>
      <c r="H12" s="4">
        <v>63150</v>
      </c>
      <c r="I12" s="4">
        <f t="shared" si="1"/>
        <v>25184</v>
      </c>
      <c r="J12" s="6">
        <f t="shared" si="2"/>
        <v>28.50997350963389</v>
      </c>
      <c r="K12" s="6">
        <f t="shared" si="0"/>
        <v>39.87965162311956</v>
      </c>
      <c r="L12" s="4">
        <v>12123</v>
      </c>
      <c r="M12" s="6">
        <f t="shared" si="3"/>
        <v>13.724047365680258</v>
      </c>
      <c r="N12" s="5">
        <v>2.08</v>
      </c>
      <c r="O12" s="4">
        <v>36712</v>
      </c>
      <c r="P12" s="4">
        <v>26245</v>
      </c>
      <c r="Q12" s="4">
        <f t="shared" si="4"/>
        <v>10467</v>
      </c>
      <c r="R12" s="4">
        <v>4970</v>
      </c>
      <c r="S12" s="5">
        <v>2.11</v>
      </c>
      <c r="T12" s="10"/>
      <c r="U12" s="9"/>
    </row>
    <row r="13" spans="1:21" ht="12.75">
      <c r="A13" s="3">
        <v>412</v>
      </c>
      <c r="B13" s="3" t="s">
        <v>118</v>
      </c>
      <c r="C13" t="s">
        <v>86</v>
      </c>
      <c r="D13" t="s">
        <v>129</v>
      </c>
      <c r="E13" t="s">
        <v>130</v>
      </c>
      <c r="F13" t="s">
        <v>130</v>
      </c>
      <c r="G13" s="4">
        <v>43702</v>
      </c>
      <c r="H13" s="4">
        <v>53826</v>
      </c>
      <c r="I13" s="4">
        <f t="shared" si="1"/>
        <v>-10124</v>
      </c>
      <c r="J13" s="6">
        <f t="shared" si="2"/>
        <v>-23.165987826644088</v>
      </c>
      <c r="K13" s="6">
        <f t="shared" si="0"/>
        <v>-18.80875413369004</v>
      </c>
      <c r="L13" s="4">
        <v>13839</v>
      </c>
      <c r="M13" s="6">
        <f t="shared" si="3"/>
        <v>31.66674294082651</v>
      </c>
      <c r="N13" s="5">
        <v>-0.73</v>
      </c>
      <c r="O13" s="4">
        <v>18232</v>
      </c>
      <c r="P13" s="4">
        <v>22472</v>
      </c>
      <c r="Q13" s="4">
        <f t="shared" si="4"/>
        <v>-4240</v>
      </c>
      <c r="R13" s="4">
        <v>5674</v>
      </c>
      <c r="S13" s="3"/>
      <c r="T13" s="10"/>
      <c r="U13" s="9"/>
    </row>
    <row r="14" spans="1:21" ht="12.75">
      <c r="A14" s="3">
        <v>463</v>
      </c>
      <c r="B14" s="3" t="s">
        <v>42</v>
      </c>
      <c r="C14" t="s">
        <v>85</v>
      </c>
      <c r="D14" t="s">
        <v>129</v>
      </c>
      <c r="E14" t="s">
        <v>130</v>
      </c>
      <c r="F14" t="s">
        <v>130</v>
      </c>
      <c r="G14" s="4">
        <v>52143</v>
      </c>
      <c r="H14" s="4">
        <v>50875</v>
      </c>
      <c r="I14" s="4">
        <f t="shared" si="1"/>
        <v>1268</v>
      </c>
      <c r="J14" s="6">
        <f t="shared" si="2"/>
        <v>2.4317741595228504</v>
      </c>
      <c r="K14" s="6">
        <f t="shared" si="0"/>
        <v>2.4923832923832925</v>
      </c>
      <c r="L14" s="4">
        <v>7521</v>
      </c>
      <c r="M14" s="6">
        <f t="shared" si="3"/>
        <v>14.423796099188769</v>
      </c>
      <c r="N14" s="5">
        <v>0.17</v>
      </c>
      <c r="O14" s="4">
        <v>22185</v>
      </c>
      <c r="P14" s="4">
        <v>21199</v>
      </c>
      <c r="Q14" s="4">
        <f t="shared" si="4"/>
        <v>986</v>
      </c>
      <c r="R14" s="4">
        <v>3084</v>
      </c>
      <c r="S14" s="5">
        <v>0.32</v>
      </c>
      <c r="T14" s="10"/>
      <c r="U14" s="9"/>
    </row>
    <row r="15" spans="1:21" ht="12.75">
      <c r="A15" s="3">
        <v>471</v>
      </c>
      <c r="B15" s="3" t="s">
        <v>44</v>
      </c>
      <c r="C15" t="s">
        <v>45</v>
      </c>
      <c r="D15" t="s">
        <v>129</v>
      </c>
      <c r="E15" t="s">
        <v>130</v>
      </c>
      <c r="F15" t="s">
        <v>130</v>
      </c>
      <c r="G15" s="4">
        <v>47928</v>
      </c>
      <c r="H15" s="4">
        <v>37704</v>
      </c>
      <c r="I15" s="4">
        <f t="shared" si="1"/>
        <v>10224</v>
      </c>
      <c r="J15" s="6">
        <f t="shared" si="2"/>
        <v>21.331997996995494</v>
      </c>
      <c r="K15" s="6">
        <f t="shared" si="0"/>
        <v>27.116486314449396</v>
      </c>
      <c r="L15" s="4">
        <v>6934</v>
      </c>
      <c r="M15" s="6">
        <f t="shared" si="3"/>
        <v>14.467534635286263</v>
      </c>
      <c r="N15" s="5">
        <v>1.47</v>
      </c>
      <c r="O15" s="4">
        <v>20827</v>
      </c>
      <c r="P15" s="4">
        <v>15745</v>
      </c>
      <c r="Q15" s="4">
        <f t="shared" si="4"/>
        <v>5082</v>
      </c>
      <c r="R15" s="4">
        <v>2843</v>
      </c>
      <c r="S15" s="5">
        <v>1.79</v>
      </c>
      <c r="T15" s="10"/>
      <c r="U15" s="9"/>
    </row>
    <row r="16" spans="1:21" ht="12.75">
      <c r="A16" s="3">
        <v>501</v>
      </c>
      <c r="B16" s="3" t="s">
        <v>48</v>
      </c>
      <c r="C16" t="s">
        <v>49</v>
      </c>
      <c r="D16" t="s">
        <v>129</v>
      </c>
      <c r="E16" t="s">
        <v>130</v>
      </c>
      <c r="F16" t="s">
        <v>130</v>
      </c>
      <c r="G16" s="4">
        <v>23099</v>
      </c>
      <c r="H16" s="4">
        <v>20072</v>
      </c>
      <c r="I16" s="4">
        <f t="shared" si="1"/>
        <v>3027</v>
      </c>
      <c r="J16" s="6">
        <f t="shared" si="2"/>
        <v>13.104463396683839</v>
      </c>
      <c r="K16" s="6">
        <f t="shared" si="0"/>
        <v>15.080709445994419</v>
      </c>
      <c r="L16" s="4">
        <v>22039</v>
      </c>
      <c r="M16" s="6">
        <f t="shared" si="3"/>
        <v>95.41105675570371</v>
      </c>
      <c r="N16" s="5">
        <v>0.14</v>
      </c>
      <c r="O16" s="4">
        <v>10527</v>
      </c>
      <c r="P16" s="4">
        <v>8736</v>
      </c>
      <c r="Q16" s="4">
        <f t="shared" si="4"/>
        <v>1791</v>
      </c>
      <c r="R16" s="4">
        <v>9036</v>
      </c>
      <c r="S16" s="5">
        <v>0.2</v>
      </c>
      <c r="T16" s="10"/>
      <c r="U16" s="9"/>
    </row>
    <row r="17" spans="1:21" ht="12.75">
      <c r="A17" s="3">
        <v>509</v>
      </c>
      <c r="B17" s="3" t="s">
        <v>48</v>
      </c>
      <c r="C17" t="s">
        <v>50</v>
      </c>
      <c r="D17" t="s">
        <v>129</v>
      </c>
      <c r="E17" t="s">
        <v>130</v>
      </c>
      <c r="F17" t="s">
        <v>130</v>
      </c>
      <c r="G17" s="4">
        <v>15011</v>
      </c>
      <c r="H17" s="4">
        <v>16609</v>
      </c>
      <c r="I17" s="4">
        <f t="shared" si="1"/>
        <v>-1598</v>
      </c>
      <c r="J17" s="6">
        <f t="shared" si="2"/>
        <v>-10.645526613816534</v>
      </c>
      <c r="K17" s="6">
        <f t="shared" si="0"/>
        <v>-9.621289662231321</v>
      </c>
      <c r="L17" s="7" t="s">
        <v>145</v>
      </c>
      <c r="M17" s="6" t="e">
        <f t="shared" si="3"/>
        <v>#VALUE!</v>
      </c>
      <c r="N17" s="3"/>
      <c r="O17" s="4">
        <v>6683</v>
      </c>
      <c r="P17" s="4">
        <v>7400</v>
      </c>
      <c r="Q17" s="4">
        <f t="shared" si="4"/>
        <v>-717</v>
      </c>
      <c r="R17" s="7" t="s">
        <v>145</v>
      </c>
      <c r="S17" s="3"/>
      <c r="T17" s="9">
        <f>+(G17*$AD$3)/100</f>
        <v>-190.69026625051393</v>
      </c>
      <c r="U17" s="9">
        <f>+(O17*$AD$3)/100</f>
        <v>-84.89661244102223</v>
      </c>
    </row>
    <row r="18" spans="1:21" ht="12.75">
      <c r="A18" s="3">
        <v>538</v>
      </c>
      <c r="B18" s="3" t="s">
        <v>51</v>
      </c>
      <c r="C18" t="s">
        <v>84</v>
      </c>
      <c r="D18" t="s">
        <v>129</v>
      </c>
      <c r="E18" t="s">
        <v>130</v>
      </c>
      <c r="F18" t="s">
        <v>130</v>
      </c>
      <c r="G18" s="4">
        <v>91828</v>
      </c>
      <c r="H18" s="4">
        <v>109885</v>
      </c>
      <c r="I18" s="4">
        <f t="shared" si="1"/>
        <v>-18057</v>
      </c>
      <c r="J18" s="6">
        <f t="shared" si="2"/>
        <v>-19.663936925556474</v>
      </c>
      <c r="K18" s="6">
        <f t="shared" si="0"/>
        <v>-16.432634117486465</v>
      </c>
      <c r="L18" s="4">
        <v>12815</v>
      </c>
      <c r="M18" s="6">
        <f t="shared" si="3"/>
        <v>13.955438428366076</v>
      </c>
      <c r="N18" s="5">
        <v>-1.41</v>
      </c>
      <c r="O18" s="4">
        <v>38275</v>
      </c>
      <c r="P18" s="4">
        <v>45665</v>
      </c>
      <c r="Q18" s="4">
        <f t="shared" si="4"/>
        <v>-7390</v>
      </c>
      <c r="R18" s="4">
        <v>5254</v>
      </c>
      <c r="S18" s="5">
        <v>-1.41</v>
      </c>
      <c r="T18" s="10"/>
      <c r="U18" s="9"/>
    </row>
    <row r="19" spans="1:21" ht="12.75">
      <c r="A19" s="3">
        <v>567</v>
      </c>
      <c r="B19" s="3" t="s">
        <v>53</v>
      </c>
      <c r="C19" t="s">
        <v>55</v>
      </c>
      <c r="D19" t="s">
        <v>129</v>
      </c>
      <c r="E19" t="s">
        <v>130</v>
      </c>
      <c r="F19" t="s">
        <v>130</v>
      </c>
      <c r="G19" s="4">
        <v>87451</v>
      </c>
      <c r="H19" s="4">
        <v>68998</v>
      </c>
      <c r="I19" s="4">
        <f t="shared" si="1"/>
        <v>18453</v>
      </c>
      <c r="J19" s="6">
        <f t="shared" si="2"/>
        <v>21.100959394403723</v>
      </c>
      <c r="K19" s="6">
        <f t="shared" si="0"/>
        <v>26.74425345662193</v>
      </c>
      <c r="L19" s="4">
        <v>6028</v>
      </c>
      <c r="M19" s="6">
        <f t="shared" si="3"/>
        <v>6.8930029387885785</v>
      </c>
      <c r="N19" s="5">
        <v>3.06</v>
      </c>
      <c r="O19" s="4">
        <v>36682</v>
      </c>
      <c r="P19" s="4">
        <v>28746</v>
      </c>
      <c r="Q19" s="4">
        <f t="shared" si="4"/>
        <v>7936</v>
      </c>
      <c r="R19" s="4">
        <v>2471</v>
      </c>
      <c r="S19" s="5">
        <v>3.21</v>
      </c>
      <c r="T19" s="10"/>
      <c r="U19" s="9"/>
    </row>
    <row r="20" spans="1:21" ht="12.75">
      <c r="A20" s="3">
        <v>596</v>
      </c>
      <c r="B20" s="3" t="s">
        <v>56</v>
      </c>
      <c r="C20" t="s">
        <v>58</v>
      </c>
      <c r="D20" t="s">
        <v>129</v>
      </c>
      <c r="E20" t="s">
        <v>130</v>
      </c>
      <c r="F20" t="s">
        <v>130</v>
      </c>
      <c r="G20" s="4">
        <v>46410</v>
      </c>
      <c r="H20" s="4">
        <v>45304</v>
      </c>
      <c r="I20" s="4">
        <f t="shared" si="1"/>
        <v>1106</v>
      </c>
      <c r="J20" s="6">
        <f t="shared" si="2"/>
        <v>2.383107088989442</v>
      </c>
      <c r="K20" s="6">
        <f t="shared" si="0"/>
        <v>2.4412855377008653</v>
      </c>
      <c r="L20" s="4">
        <v>7255</v>
      </c>
      <c r="M20" s="6">
        <f t="shared" si="3"/>
        <v>15.632406808877397</v>
      </c>
      <c r="N20" s="5">
        <v>0.15</v>
      </c>
      <c r="O20" s="4">
        <v>19364</v>
      </c>
      <c r="P20" s="4">
        <v>18911</v>
      </c>
      <c r="Q20" s="4">
        <f t="shared" si="4"/>
        <v>453</v>
      </c>
      <c r="R20" s="4">
        <v>2975</v>
      </c>
      <c r="S20" s="5">
        <v>0.15</v>
      </c>
      <c r="T20" s="10"/>
      <c r="U20" s="9"/>
    </row>
    <row r="21" spans="1:21" ht="12.75">
      <c r="A21" s="3">
        <v>625</v>
      </c>
      <c r="B21" s="3" t="s">
        <v>59</v>
      </c>
      <c r="C21" t="s">
        <v>83</v>
      </c>
      <c r="D21" t="s">
        <v>129</v>
      </c>
      <c r="E21" t="s">
        <v>130</v>
      </c>
      <c r="F21" t="s">
        <v>130</v>
      </c>
      <c r="G21" s="4">
        <v>152274</v>
      </c>
      <c r="H21" s="4">
        <v>165162</v>
      </c>
      <c r="I21" s="4">
        <f t="shared" si="1"/>
        <v>-12888</v>
      </c>
      <c r="J21" s="6">
        <f t="shared" si="2"/>
        <v>-8.463690452736515</v>
      </c>
      <c r="K21" s="6">
        <f t="shared" si="0"/>
        <v>-7.803247720419951</v>
      </c>
      <c r="L21" s="4">
        <v>30492</v>
      </c>
      <c r="M21" s="6">
        <f t="shared" si="3"/>
        <v>20.02442964655818</v>
      </c>
      <c r="N21" s="5">
        <v>-0.42</v>
      </c>
      <c r="O21" s="4">
        <v>62900</v>
      </c>
      <c r="P21" s="4">
        <v>68252</v>
      </c>
      <c r="Q21" s="4">
        <f t="shared" si="4"/>
        <v>-5352</v>
      </c>
      <c r="R21" s="4">
        <v>12502</v>
      </c>
      <c r="S21" s="5">
        <v>-0.43</v>
      </c>
      <c r="T21" s="10"/>
      <c r="U21" s="9"/>
    </row>
    <row r="22" spans="1:21" ht="12.75">
      <c r="A22" s="3">
        <v>654</v>
      </c>
      <c r="B22" s="3" t="s">
        <v>64</v>
      </c>
      <c r="C22" t="s">
        <v>82</v>
      </c>
      <c r="D22" t="s">
        <v>129</v>
      </c>
      <c r="E22" t="s">
        <v>130</v>
      </c>
      <c r="F22" t="s">
        <v>130</v>
      </c>
      <c r="G22" s="4">
        <v>156706</v>
      </c>
      <c r="H22" s="4">
        <v>113951</v>
      </c>
      <c r="I22" s="4">
        <f t="shared" si="1"/>
        <v>42755</v>
      </c>
      <c r="J22" s="6">
        <f t="shared" si="2"/>
        <v>27.283575612931223</v>
      </c>
      <c r="K22" s="6">
        <f t="shared" si="0"/>
        <v>37.520513203043414</v>
      </c>
      <c r="L22" s="4">
        <v>23246</v>
      </c>
      <c r="M22" s="6">
        <f t="shared" si="3"/>
        <v>14.834148022411394</v>
      </c>
      <c r="N22" s="5">
        <v>1.84</v>
      </c>
      <c r="O22" s="4">
        <v>64794</v>
      </c>
      <c r="P22" s="4">
        <v>47144</v>
      </c>
      <c r="Q22" s="4">
        <f t="shared" si="4"/>
        <v>17650</v>
      </c>
      <c r="R22" s="4">
        <v>9531</v>
      </c>
      <c r="S22" s="5">
        <v>1.85</v>
      </c>
      <c r="T22" s="10"/>
      <c r="U22" s="9"/>
    </row>
    <row r="23" spans="1:21" ht="12.75">
      <c r="A23" s="3">
        <v>683</v>
      </c>
      <c r="B23" s="3" t="s">
        <v>62</v>
      </c>
      <c r="C23" t="s">
        <v>65</v>
      </c>
      <c r="D23" t="s">
        <v>129</v>
      </c>
      <c r="E23" t="s">
        <v>130</v>
      </c>
      <c r="F23" t="s">
        <v>130</v>
      </c>
      <c r="G23" s="4">
        <v>49907</v>
      </c>
      <c r="H23" s="4">
        <v>38386</v>
      </c>
      <c r="I23" s="4">
        <f t="shared" si="1"/>
        <v>11521</v>
      </c>
      <c r="J23" s="6">
        <f t="shared" si="2"/>
        <v>23.08493798465145</v>
      </c>
      <c r="K23" s="6">
        <f t="shared" si="0"/>
        <v>30.01354660553327</v>
      </c>
      <c r="L23" s="4">
        <v>9081</v>
      </c>
      <c r="M23" s="6">
        <f t="shared" si="3"/>
        <v>18.195844270342835</v>
      </c>
      <c r="N23" s="5">
        <v>1.27</v>
      </c>
      <c r="O23" s="4">
        <v>20947</v>
      </c>
      <c r="P23" s="4">
        <v>16165</v>
      </c>
      <c r="Q23" s="4">
        <f t="shared" si="4"/>
        <v>4782</v>
      </c>
      <c r="R23" s="4">
        <v>3723</v>
      </c>
      <c r="S23" s="5">
        <v>1.28</v>
      </c>
      <c r="T23" s="10"/>
      <c r="U23" s="9"/>
    </row>
    <row r="24" spans="1:21" ht="12.75">
      <c r="A24" s="3">
        <v>757</v>
      </c>
      <c r="B24" s="3" t="s">
        <v>71</v>
      </c>
      <c r="C24" t="s">
        <v>74</v>
      </c>
      <c r="D24" t="s">
        <v>129</v>
      </c>
      <c r="E24" t="s">
        <v>130</v>
      </c>
      <c r="F24" t="s">
        <v>130</v>
      </c>
      <c r="G24" s="4">
        <v>22822</v>
      </c>
      <c r="H24" s="4">
        <v>19597</v>
      </c>
      <c r="I24" s="4">
        <f t="shared" si="1"/>
        <v>3225</v>
      </c>
      <c r="J24" s="6">
        <f t="shared" si="2"/>
        <v>14.131101568661816</v>
      </c>
      <c r="K24" s="6">
        <f t="shared" si="0"/>
        <v>16.456600500076544</v>
      </c>
      <c r="L24" s="4">
        <v>3805</v>
      </c>
      <c r="M24" s="6">
        <f t="shared" si="3"/>
        <v>16.67250898256069</v>
      </c>
      <c r="N24" s="5">
        <v>0.85</v>
      </c>
      <c r="O24" s="4">
        <v>10095</v>
      </c>
      <c r="P24" s="4">
        <v>8676</v>
      </c>
      <c r="Q24" s="4">
        <f t="shared" si="4"/>
        <v>1419</v>
      </c>
      <c r="R24" s="4">
        <v>1560</v>
      </c>
      <c r="S24" s="5">
        <v>0.91</v>
      </c>
      <c r="T24" s="10"/>
      <c r="U24" s="9"/>
    </row>
    <row r="25" spans="1:21" ht="12.75">
      <c r="A25" s="3">
        <v>786</v>
      </c>
      <c r="B25" s="3" t="s">
        <v>72</v>
      </c>
      <c r="C25" t="s">
        <v>75</v>
      </c>
      <c r="D25" t="s">
        <v>129</v>
      </c>
      <c r="E25" t="s">
        <v>130</v>
      </c>
      <c r="F25" t="s">
        <v>130</v>
      </c>
      <c r="G25" s="4">
        <v>52805</v>
      </c>
      <c r="H25" s="4">
        <v>45264</v>
      </c>
      <c r="I25" s="4">
        <f t="shared" si="1"/>
        <v>7541</v>
      </c>
      <c r="J25" s="6">
        <f t="shared" si="2"/>
        <v>14.280844616987029</v>
      </c>
      <c r="K25" s="6">
        <f t="shared" si="0"/>
        <v>16.660038882997526</v>
      </c>
      <c r="L25" s="4">
        <v>9724</v>
      </c>
      <c r="M25" s="6">
        <f t="shared" si="3"/>
        <v>18.41492282927753</v>
      </c>
      <c r="N25" s="5">
        <v>0.78</v>
      </c>
      <c r="O25" s="4">
        <v>22870</v>
      </c>
      <c r="P25" s="4">
        <v>19052</v>
      </c>
      <c r="Q25" s="4">
        <f t="shared" si="4"/>
        <v>3818</v>
      </c>
      <c r="R25" s="4">
        <v>3987</v>
      </c>
      <c r="S25" s="5">
        <v>0.96</v>
      </c>
      <c r="T25" s="10"/>
      <c r="U25" s="9"/>
    </row>
    <row r="26" spans="1:21" ht="12.75">
      <c r="A26" s="3">
        <v>815</v>
      </c>
      <c r="B26" s="3" t="s">
        <v>76</v>
      </c>
      <c r="C26" t="s">
        <v>78</v>
      </c>
      <c r="D26" t="s">
        <v>129</v>
      </c>
      <c r="E26" t="s">
        <v>130</v>
      </c>
      <c r="F26" t="s">
        <v>130</v>
      </c>
      <c r="G26" s="4">
        <v>187755</v>
      </c>
      <c r="H26" s="4">
        <v>165750</v>
      </c>
      <c r="I26" s="4">
        <f t="shared" si="1"/>
        <v>22005</v>
      </c>
      <c r="J26" s="6">
        <f t="shared" si="2"/>
        <v>11.720060717424303</v>
      </c>
      <c r="K26" s="6">
        <f t="shared" si="0"/>
        <v>13.276018099547512</v>
      </c>
      <c r="L26" s="4">
        <v>48255</v>
      </c>
      <c r="M26" s="6">
        <f t="shared" si="3"/>
        <v>25.70104657665575</v>
      </c>
      <c r="N26" s="5">
        <v>0.46</v>
      </c>
      <c r="O26" s="4">
        <v>78196</v>
      </c>
      <c r="P26" s="4">
        <v>68377</v>
      </c>
      <c r="Q26" s="4">
        <f t="shared" si="4"/>
        <v>9819</v>
      </c>
      <c r="R26" s="4">
        <v>19784</v>
      </c>
      <c r="S26" s="5">
        <v>0.5</v>
      </c>
      <c r="T26" s="10"/>
      <c r="U26" s="9"/>
    </row>
    <row r="27" spans="1:21" ht="12.75">
      <c r="A27" s="3">
        <v>844</v>
      </c>
      <c r="B27" s="3" t="s">
        <v>79</v>
      </c>
      <c r="C27" t="s">
        <v>81</v>
      </c>
      <c r="D27" t="s">
        <v>129</v>
      </c>
      <c r="E27" t="s">
        <v>130</v>
      </c>
      <c r="F27" t="s">
        <v>130</v>
      </c>
      <c r="G27" s="4">
        <v>117921</v>
      </c>
      <c r="H27" s="4">
        <v>101727</v>
      </c>
      <c r="I27" s="4">
        <f t="shared" si="1"/>
        <v>16194</v>
      </c>
      <c r="J27" s="6">
        <f t="shared" si="2"/>
        <v>13.73292288905284</v>
      </c>
      <c r="K27" s="6">
        <f t="shared" si="0"/>
        <v>15.919077531038958</v>
      </c>
      <c r="L27" s="4">
        <v>20733</v>
      </c>
      <c r="M27" s="6">
        <f t="shared" si="3"/>
        <v>17.582110056732898</v>
      </c>
      <c r="N27" s="5">
        <v>0.78</v>
      </c>
      <c r="O27" s="4">
        <v>49233</v>
      </c>
      <c r="P27" s="4">
        <v>42539</v>
      </c>
      <c r="Q27" s="4">
        <f t="shared" si="4"/>
        <v>6694</v>
      </c>
      <c r="R27" s="4">
        <v>8501</v>
      </c>
      <c r="S27" s="5">
        <v>0.79</v>
      </c>
      <c r="T27" s="10"/>
      <c r="U27" s="9"/>
    </row>
    <row r="28" spans="1:21" ht="12.75">
      <c r="A28" s="3">
        <v>873</v>
      </c>
      <c r="B28" s="3" t="s">
        <v>87</v>
      </c>
      <c r="C28" t="s">
        <v>89</v>
      </c>
      <c r="D28" t="s">
        <v>129</v>
      </c>
      <c r="E28" t="s">
        <v>130</v>
      </c>
      <c r="F28" t="s">
        <v>130</v>
      </c>
      <c r="G28" s="4">
        <v>166466</v>
      </c>
      <c r="H28" s="4">
        <v>162654</v>
      </c>
      <c r="I28" s="4">
        <f t="shared" si="1"/>
        <v>3812</v>
      </c>
      <c r="J28" s="6">
        <f t="shared" si="2"/>
        <v>2.2899571083584638</v>
      </c>
      <c r="K28" s="6">
        <f t="shared" si="0"/>
        <v>2.34362511834938</v>
      </c>
      <c r="L28" s="4">
        <v>43005</v>
      </c>
      <c r="M28" s="6">
        <f t="shared" si="3"/>
        <v>25.834104261530882</v>
      </c>
      <c r="N28" s="5">
        <v>0.09</v>
      </c>
      <c r="O28" s="4">
        <v>69035</v>
      </c>
      <c r="P28" s="4">
        <v>67220</v>
      </c>
      <c r="Q28" s="4">
        <f t="shared" si="4"/>
        <v>1815</v>
      </c>
      <c r="R28" s="4">
        <v>17632</v>
      </c>
      <c r="S28" s="5">
        <v>0.1</v>
      </c>
      <c r="T28" s="10"/>
      <c r="U28" s="9"/>
    </row>
    <row r="29" spans="1:21" ht="12.75">
      <c r="A29" s="3">
        <v>881</v>
      </c>
      <c r="B29" s="3" t="s">
        <v>90</v>
      </c>
      <c r="C29" t="s">
        <v>91</v>
      </c>
      <c r="D29" t="s">
        <v>129</v>
      </c>
      <c r="E29" t="s">
        <v>130</v>
      </c>
      <c r="F29" t="s">
        <v>130</v>
      </c>
      <c r="G29" s="4">
        <v>45604</v>
      </c>
      <c r="H29" s="4">
        <v>36422</v>
      </c>
      <c r="I29" s="4">
        <f t="shared" si="1"/>
        <v>9182</v>
      </c>
      <c r="J29" s="6">
        <f t="shared" si="2"/>
        <v>20.13419875449522</v>
      </c>
      <c r="K29" s="6">
        <f t="shared" si="0"/>
        <v>25.210037889187852</v>
      </c>
      <c r="L29" s="4">
        <v>7967</v>
      </c>
      <c r="M29" s="6">
        <f t="shared" si="3"/>
        <v>17.469958775546004</v>
      </c>
      <c r="N29" s="5">
        <v>1.15</v>
      </c>
      <c r="O29" s="4">
        <v>19499</v>
      </c>
      <c r="P29" s="4">
        <v>15358</v>
      </c>
      <c r="Q29" s="4">
        <f t="shared" si="4"/>
        <v>4141</v>
      </c>
      <c r="R29" s="4">
        <v>3267</v>
      </c>
      <c r="S29" s="5">
        <v>1.27</v>
      </c>
      <c r="T29" s="10"/>
      <c r="U29" s="9"/>
    </row>
    <row r="30" spans="1:21" ht="12.75">
      <c r="A30" s="3">
        <v>932</v>
      </c>
      <c r="B30" s="3" t="s">
        <v>94</v>
      </c>
      <c r="C30" t="s">
        <v>96</v>
      </c>
      <c r="D30" t="s">
        <v>129</v>
      </c>
      <c r="E30" t="s">
        <v>130</v>
      </c>
      <c r="F30" t="s">
        <v>130</v>
      </c>
      <c r="G30" s="4">
        <v>89988</v>
      </c>
      <c r="H30" s="4">
        <v>89927</v>
      </c>
      <c r="I30" s="4">
        <f t="shared" si="1"/>
        <v>61</v>
      </c>
      <c r="J30" s="6">
        <f t="shared" si="2"/>
        <v>0.06778681601991376</v>
      </c>
      <c r="K30" s="6">
        <f t="shared" si="0"/>
        <v>0.06783279771370111</v>
      </c>
      <c r="L30" s="4">
        <v>23887</v>
      </c>
      <c r="M30" s="6">
        <f t="shared" si="3"/>
        <v>26.54465039783082</v>
      </c>
      <c r="N30" s="5">
        <v>0</v>
      </c>
      <c r="O30" s="4">
        <v>37362</v>
      </c>
      <c r="P30" s="4">
        <v>37418</v>
      </c>
      <c r="Q30" s="4">
        <f t="shared" si="4"/>
        <v>-56</v>
      </c>
      <c r="R30" s="4">
        <v>9794</v>
      </c>
      <c r="S30" s="5">
        <v>-0.01</v>
      </c>
      <c r="T30" s="10"/>
      <c r="U30" s="9"/>
    </row>
    <row r="31" spans="1:21" ht="12.75">
      <c r="A31" s="3">
        <v>1006</v>
      </c>
      <c r="B31" s="3" t="s">
        <v>99</v>
      </c>
      <c r="C31" t="s">
        <v>102</v>
      </c>
      <c r="D31" t="s">
        <v>129</v>
      </c>
      <c r="E31" t="s">
        <v>130</v>
      </c>
      <c r="F31" t="s">
        <v>130</v>
      </c>
      <c r="G31" s="4">
        <v>27800</v>
      </c>
      <c r="H31" s="4">
        <v>25864</v>
      </c>
      <c r="I31" s="4">
        <f t="shared" si="1"/>
        <v>1936</v>
      </c>
      <c r="J31" s="6">
        <f t="shared" si="2"/>
        <v>6.9640287769784175</v>
      </c>
      <c r="K31" s="6">
        <f t="shared" si="0"/>
        <v>7.485307763686978</v>
      </c>
      <c r="L31" s="4">
        <v>1355</v>
      </c>
      <c r="M31" s="6">
        <f t="shared" si="3"/>
        <v>4.87410071942446</v>
      </c>
      <c r="N31" s="5">
        <v>1.43</v>
      </c>
      <c r="O31" s="4">
        <v>11910</v>
      </c>
      <c r="P31" s="4">
        <v>11144</v>
      </c>
      <c r="Q31" s="4">
        <f t="shared" si="4"/>
        <v>766</v>
      </c>
      <c r="R31" s="4">
        <v>556</v>
      </c>
      <c r="S31" s="5">
        <v>1.38</v>
      </c>
      <c r="T31" s="10"/>
      <c r="U31" s="9"/>
    </row>
    <row r="32" spans="1:21" ht="12.75">
      <c r="A32" s="3">
        <v>1035</v>
      </c>
      <c r="B32" s="3" t="s">
        <v>103</v>
      </c>
      <c r="C32" t="s">
        <v>105</v>
      </c>
      <c r="D32" t="s">
        <v>129</v>
      </c>
      <c r="E32" t="s">
        <v>130</v>
      </c>
      <c r="F32" t="s">
        <v>130</v>
      </c>
      <c r="G32" s="4">
        <v>23715</v>
      </c>
      <c r="H32" s="4">
        <v>28050</v>
      </c>
      <c r="I32" s="4">
        <f t="shared" si="1"/>
        <v>-4335</v>
      </c>
      <c r="J32" s="6">
        <f t="shared" si="2"/>
        <v>-18.27956989247312</v>
      </c>
      <c r="K32" s="6">
        <f t="shared" si="0"/>
        <v>-15.454545454545453</v>
      </c>
      <c r="L32" s="4">
        <v>1673</v>
      </c>
      <c r="M32" s="6">
        <f t="shared" si="3"/>
        <v>7.054606788952141</v>
      </c>
      <c r="N32" s="5">
        <v>-2.59</v>
      </c>
      <c r="O32" s="4">
        <v>11197</v>
      </c>
      <c r="P32" s="4">
        <v>12768</v>
      </c>
      <c r="Q32" s="4">
        <f t="shared" si="4"/>
        <v>-1571</v>
      </c>
      <c r="R32" s="4">
        <v>686</v>
      </c>
      <c r="S32" s="5">
        <v>-2.29</v>
      </c>
      <c r="T32" s="10"/>
      <c r="U32" s="9"/>
    </row>
    <row r="33" spans="1:21" ht="12.75">
      <c r="A33" s="3">
        <v>1064</v>
      </c>
      <c r="B33" s="3" t="s">
        <v>106</v>
      </c>
      <c r="C33" t="s">
        <v>108</v>
      </c>
      <c r="D33" t="s">
        <v>129</v>
      </c>
      <c r="E33" t="s">
        <v>130</v>
      </c>
      <c r="F33" t="s">
        <v>130</v>
      </c>
      <c r="G33" s="4">
        <v>147066</v>
      </c>
      <c r="H33" s="4">
        <v>118272</v>
      </c>
      <c r="I33" s="4">
        <f t="shared" si="1"/>
        <v>28794</v>
      </c>
      <c r="J33" s="6">
        <f t="shared" si="2"/>
        <v>19.578964546530127</v>
      </c>
      <c r="K33" s="6">
        <f t="shared" si="0"/>
        <v>24.3455762987013</v>
      </c>
      <c r="L33" s="4">
        <v>46715</v>
      </c>
      <c r="M33" s="6">
        <f t="shared" si="3"/>
        <v>31.764649885085603</v>
      </c>
      <c r="N33" s="5">
        <v>0.62</v>
      </c>
      <c r="O33" s="4">
        <v>61278</v>
      </c>
      <c r="P33" s="4">
        <v>48977</v>
      </c>
      <c r="Q33" s="4">
        <f t="shared" si="4"/>
        <v>12301</v>
      </c>
      <c r="R33" s="4">
        <v>19153</v>
      </c>
      <c r="S33" s="5">
        <v>0.64</v>
      </c>
      <c r="T33" s="10"/>
      <c r="U33" s="9"/>
    </row>
    <row r="34" spans="1:21" ht="12.75">
      <c r="A34" s="3">
        <v>1115</v>
      </c>
      <c r="B34" s="3" t="s">
        <v>111</v>
      </c>
      <c r="C34" t="s">
        <v>113</v>
      </c>
      <c r="D34" t="s">
        <v>129</v>
      </c>
      <c r="E34" t="s">
        <v>130</v>
      </c>
      <c r="F34" t="s">
        <v>130</v>
      </c>
      <c r="G34" s="4">
        <v>73227</v>
      </c>
      <c r="H34" s="4">
        <v>65804</v>
      </c>
      <c r="I34" s="4">
        <f t="shared" si="1"/>
        <v>7423</v>
      </c>
      <c r="J34" s="6">
        <f t="shared" si="2"/>
        <v>10.136971335709505</v>
      </c>
      <c r="K34" s="6">
        <f t="shared" si="0"/>
        <v>11.280469272384657</v>
      </c>
      <c r="L34" s="4">
        <v>15859</v>
      </c>
      <c r="M34" s="6">
        <f t="shared" si="3"/>
        <v>21.657312193589796</v>
      </c>
      <c r="N34" s="5">
        <v>0.47</v>
      </c>
      <c r="O34" s="4">
        <v>30387</v>
      </c>
      <c r="P34" s="4">
        <v>27391</v>
      </c>
      <c r="Q34" s="4">
        <f t="shared" si="4"/>
        <v>2996</v>
      </c>
      <c r="R34" s="4">
        <v>6502</v>
      </c>
      <c r="S34" s="5">
        <v>0.46</v>
      </c>
      <c r="T34" s="10"/>
      <c r="U34" s="9"/>
    </row>
    <row r="35" spans="1:21" ht="12.75">
      <c r="A35" s="3">
        <v>1144</v>
      </c>
      <c r="B35" s="3" t="s">
        <v>114</v>
      </c>
      <c r="C35" t="s">
        <v>116</v>
      </c>
      <c r="D35" t="s">
        <v>129</v>
      </c>
      <c r="E35" t="s">
        <v>130</v>
      </c>
      <c r="F35" t="s">
        <v>130</v>
      </c>
      <c r="G35" s="4">
        <v>96470</v>
      </c>
      <c r="H35" s="4">
        <v>98464</v>
      </c>
      <c r="I35" s="4">
        <f t="shared" si="1"/>
        <v>-1994</v>
      </c>
      <c r="J35" s="6">
        <f t="shared" si="2"/>
        <v>-2.06696382295014</v>
      </c>
      <c r="K35" s="6">
        <f t="shared" si="0"/>
        <v>-2.0251056223594412</v>
      </c>
      <c r="L35" s="4">
        <v>21204</v>
      </c>
      <c r="M35" s="6">
        <f t="shared" si="3"/>
        <v>21.97989012128123</v>
      </c>
      <c r="N35" s="5">
        <v>-0.09</v>
      </c>
      <c r="O35" s="4">
        <v>40295</v>
      </c>
      <c r="P35" s="4">
        <v>40743</v>
      </c>
      <c r="Q35" s="4">
        <f t="shared" si="4"/>
        <v>-448</v>
      </c>
      <c r="R35" s="4">
        <v>8694</v>
      </c>
      <c r="S35" s="5">
        <v>-0.05</v>
      </c>
      <c r="T35" s="10"/>
      <c r="U35" s="9"/>
    </row>
    <row r="36" spans="1:21" ht="12.75">
      <c r="A36" s="3">
        <v>1195</v>
      </c>
      <c r="B36" s="3" t="s">
        <v>120</v>
      </c>
      <c r="C36" t="s">
        <v>122</v>
      </c>
      <c r="D36" t="s">
        <v>129</v>
      </c>
      <c r="E36" t="s">
        <v>130</v>
      </c>
      <c r="F36" t="s">
        <v>130</v>
      </c>
      <c r="G36" s="4">
        <v>72155</v>
      </c>
      <c r="H36" s="4">
        <v>81041</v>
      </c>
      <c r="I36" s="4">
        <f t="shared" si="1"/>
        <v>-8886</v>
      </c>
      <c r="J36" s="6">
        <f t="shared" si="2"/>
        <v>-12.315154874922042</v>
      </c>
      <c r="K36" s="6">
        <f t="shared" si="0"/>
        <v>-10.964820276156512</v>
      </c>
      <c r="L36" s="4">
        <v>827</v>
      </c>
      <c r="M36" s="6">
        <f t="shared" si="3"/>
        <v>1.1461437183840344</v>
      </c>
      <c r="N36" s="5">
        <v>-10.74</v>
      </c>
      <c r="O36" s="4">
        <v>29752</v>
      </c>
      <c r="P36" s="4">
        <v>33369</v>
      </c>
      <c r="Q36" s="4">
        <f t="shared" si="4"/>
        <v>-3617</v>
      </c>
      <c r="R36" s="4">
        <v>339</v>
      </c>
      <c r="S36" s="5">
        <v>-10.66</v>
      </c>
      <c r="T36" s="10"/>
      <c r="U36" s="9"/>
    </row>
    <row r="37" spans="1:21" ht="12.75">
      <c r="A37" s="3">
        <v>1246</v>
      </c>
      <c r="B37" s="3" t="s">
        <v>125</v>
      </c>
      <c r="C37" t="s">
        <v>127</v>
      </c>
      <c r="D37" t="s">
        <v>129</v>
      </c>
      <c r="E37" t="s">
        <v>130</v>
      </c>
      <c r="F37" t="s">
        <v>130</v>
      </c>
      <c r="G37" s="4">
        <v>36016</v>
      </c>
      <c r="H37" s="4">
        <v>27064</v>
      </c>
      <c r="I37" s="4">
        <f t="shared" si="1"/>
        <v>8952</v>
      </c>
      <c r="J37" s="6">
        <f t="shared" si="2"/>
        <v>24.85561972456686</v>
      </c>
      <c r="K37" s="6">
        <f t="shared" si="0"/>
        <v>33.07715045817322</v>
      </c>
      <c r="L37" s="4">
        <v>5219</v>
      </c>
      <c r="M37" s="6">
        <f t="shared" si="3"/>
        <v>14.490781874722344</v>
      </c>
      <c r="N37" s="5">
        <v>1.72</v>
      </c>
      <c r="O37" s="4">
        <v>15683</v>
      </c>
      <c r="P37" s="4">
        <v>11689</v>
      </c>
      <c r="Q37" s="4">
        <f t="shared" si="4"/>
        <v>3994</v>
      </c>
      <c r="R37" s="4">
        <v>2140</v>
      </c>
      <c r="S37" s="5">
        <v>1.87</v>
      </c>
      <c r="T37" s="10"/>
      <c r="U37" s="9"/>
    </row>
    <row r="38" spans="2:19" s="11" customFormat="1" ht="12.75">
      <c r="B38" s="12" t="s">
        <v>159</v>
      </c>
      <c r="G38" s="13">
        <f>SUM(G2:G37)</f>
        <v>3388034</v>
      </c>
      <c r="H38" s="13">
        <f>SUM(H2:H37)</f>
        <v>3074603</v>
      </c>
      <c r="I38" s="13">
        <f>SUM(I2:I37)</f>
        <v>313431</v>
      </c>
      <c r="J38" s="14">
        <f t="shared" si="0"/>
        <v>90.74888268535676</v>
      </c>
      <c r="K38" s="14">
        <f t="shared" si="0"/>
        <v>10.194194177264512</v>
      </c>
      <c r="L38" s="13">
        <f>SUM(L2:L37)</f>
        <v>851696</v>
      </c>
      <c r="M38" s="14">
        <f>+(L38/G38)*100</f>
        <v>25.138354573773462</v>
      </c>
      <c r="N38" s="15">
        <f>+(I38/L38)</f>
        <v>0.368008068606639</v>
      </c>
      <c r="O38" s="17">
        <f>SUM(O2:O37)</f>
        <v>1414628</v>
      </c>
      <c r="P38" s="17">
        <f>SUM(P2:P37)</f>
        <v>1278891</v>
      </c>
      <c r="Q38" s="17">
        <f>SUM(Q2:Q37)</f>
        <v>135737</v>
      </c>
      <c r="R38" s="17">
        <f>SUM(R2:R37)</f>
        <v>349196</v>
      </c>
      <c r="S38" s="16">
        <f>+(Q38/R38)*100</f>
        <v>38.87129291286269</v>
      </c>
    </row>
  </sheetData>
  <printOptions/>
  <pageMargins left="0.39" right="0.51" top="1" bottom="1" header="0.5" footer="0.5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"/>
  <sheetViews>
    <sheetView tabSelected="1" workbookViewId="0" topLeftCell="A1">
      <selection activeCell="K5" sqref="K5"/>
    </sheetView>
  </sheetViews>
  <sheetFormatPr defaultColWidth="9.140625" defaultRowHeight="12.75"/>
  <cols>
    <col min="2" max="2" width="20.421875" style="0" bestFit="1" customWidth="1"/>
    <col min="3" max="3" width="10.140625" style="0" bestFit="1" customWidth="1"/>
    <col min="4" max="4" width="10.140625" style="0" customWidth="1"/>
    <col min="5" max="5" width="12.57421875" style="0" bestFit="1" customWidth="1"/>
    <col min="6" max="6" width="12.57421875" style="0" customWidth="1"/>
    <col min="7" max="7" width="11.7109375" style="0" bestFit="1" customWidth="1"/>
    <col min="8" max="8" width="8.57421875" style="0" customWidth="1"/>
    <col min="9" max="9" width="10.00390625" style="0" bestFit="1" customWidth="1"/>
    <col min="10" max="10" width="10.00390625" style="0" customWidth="1"/>
    <col min="11" max="11" width="17.00390625" style="0" bestFit="1" customWidth="1"/>
  </cols>
  <sheetData>
    <row r="1" spans="3:11" ht="12.75">
      <c r="C1" s="2" t="s">
        <v>3</v>
      </c>
      <c r="D1" s="2" t="s">
        <v>163</v>
      </c>
      <c r="E1" s="2" t="s">
        <v>2</v>
      </c>
      <c r="F1" s="2" t="s">
        <v>163</v>
      </c>
      <c r="G1" s="1" t="s">
        <v>137</v>
      </c>
      <c r="H1" s="2" t="s">
        <v>163</v>
      </c>
      <c r="I1" s="1" t="s">
        <v>138</v>
      </c>
      <c r="J1" s="2" t="s">
        <v>163</v>
      </c>
      <c r="K1" s="1" t="s">
        <v>139</v>
      </c>
    </row>
    <row r="2" spans="2:11" ht="12.75">
      <c r="B2" t="s">
        <v>160</v>
      </c>
      <c r="C2" s="18">
        <v>2909469</v>
      </c>
      <c r="D2" s="8">
        <f>+(C2/$C$5)*100</f>
        <v>54.29147977627829</v>
      </c>
      <c r="E2" s="18">
        <v>2455602</v>
      </c>
      <c r="F2" s="8">
        <f>+(E2/$E$5)*100</f>
        <v>52.69488087975229</v>
      </c>
      <c r="G2" s="18">
        <v>453867</v>
      </c>
      <c r="H2" s="8">
        <f>+(G2/$G$5)*100</f>
        <v>64.93647523392566</v>
      </c>
      <c r="I2" s="18">
        <v>538614</v>
      </c>
      <c r="J2" s="8">
        <f>+(I2/$I$5)*100</f>
        <v>55.35339542015485</v>
      </c>
      <c r="K2" s="9">
        <v>84.26572647573217</v>
      </c>
    </row>
    <row r="3" spans="2:11" ht="12.75">
      <c r="B3" t="s">
        <v>161</v>
      </c>
      <c r="C3" s="18">
        <v>1034882</v>
      </c>
      <c r="D3" s="8">
        <f>+(C3/$C$5)*100</f>
        <v>19.311178491276042</v>
      </c>
      <c r="E3" s="18">
        <v>925546</v>
      </c>
      <c r="F3" s="8">
        <f>+(E3/$E$5)*100</f>
        <v>19.861335924441832</v>
      </c>
      <c r="G3" s="21">
        <f>+C3-E3</f>
        <v>109336</v>
      </c>
      <c r="H3" s="8">
        <f>+(G3/$G$5)*100</f>
        <v>15.643116719603972</v>
      </c>
      <c r="I3" s="18">
        <v>85236</v>
      </c>
      <c r="J3" s="8">
        <f>+(I3/$I$5)*100</f>
        <v>8.759709201826018</v>
      </c>
      <c r="K3" s="9">
        <f>+(G3/I3)*100</f>
        <v>128.27443803087897</v>
      </c>
    </row>
    <row r="4" spans="2:11" ht="12.75">
      <c r="B4" t="s">
        <v>158</v>
      </c>
      <c r="C4" s="18">
        <v>1414628</v>
      </c>
      <c r="D4" s="8">
        <f>+(C4/$C$5)*100</f>
        <v>26.39734173244568</v>
      </c>
      <c r="E4" s="18">
        <v>1278891</v>
      </c>
      <c r="F4" s="8">
        <f>+(E4/$E$5)*100</f>
        <v>27.44378319580587</v>
      </c>
      <c r="G4" s="18">
        <v>135737</v>
      </c>
      <c r="H4" s="8">
        <f>+(G4/$G$5)*100</f>
        <v>19.42040804647037</v>
      </c>
      <c r="I4" s="18">
        <v>349196</v>
      </c>
      <c r="J4" s="8">
        <f>+(I4/$I$5)*100</f>
        <v>35.886895378019126</v>
      </c>
      <c r="K4" s="9">
        <v>38.87129291286269</v>
      </c>
    </row>
    <row r="5" spans="2:11" ht="12.75">
      <c r="B5" s="1" t="s">
        <v>162</v>
      </c>
      <c r="C5" s="19">
        <f>SUM(C2:C4)</f>
        <v>5358979</v>
      </c>
      <c r="D5" s="19"/>
      <c r="E5" s="19">
        <f>SUM(E2:E4)</f>
        <v>4660039</v>
      </c>
      <c r="F5" s="19"/>
      <c r="G5" s="19">
        <f>SUM(G2:G4)</f>
        <v>698940</v>
      </c>
      <c r="H5" s="19"/>
      <c r="I5" s="19">
        <f>SUM(I2:I4)</f>
        <v>973046</v>
      </c>
      <c r="J5" s="19"/>
      <c r="K5" s="20">
        <f>+(G5/I5)*100</f>
        <v>71.83010875128205</v>
      </c>
    </row>
    <row r="6" ht="12.75">
      <c r="K6" s="9"/>
    </row>
  </sheetData>
  <printOptions/>
  <pageMargins left="0.75" right="0.75" top="1" bottom="1" header="0.5" footer="0.5"/>
  <pageSetup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6" sqref="A16"/>
    </sheetView>
  </sheetViews>
  <sheetFormatPr defaultColWidth="9.140625" defaultRowHeight="12.75"/>
  <sheetData>
    <row r="1" spans="1:18" ht="12.75">
      <c r="A1" s="3">
        <v>199</v>
      </c>
      <c r="B1" s="3" t="s">
        <v>18</v>
      </c>
      <c r="C1" t="s">
        <v>20</v>
      </c>
      <c r="D1" t="s">
        <v>128</v>
      </c>
      <c r="E1" t="s">
        <v>131</v>
      </c>
      <c r="F1" t="s">
        <v>140</v>
      </c>
      <c r="G1" s="4">
        <v>0</v>
      </c>
      <c r="H1" s="4">
        <v>0</v>
      </c>
      <c r="I1" s="4">
        <f aca="true" t="shared" si="0" ref="I1:I11">+G1-H1</f>
        <v>0</v>
      </c>
      <c r="J1" s="6" t="e">
        <f aca="true" t="shared" si="1" ref="J1:J11">(+I1/G1)*100</f>
        <v>#DIV/0!</v>
      </c>
      <c r="K1" s="7"/>
      <c r="L1" s="6" t="e">
        <f aca="true" t="shared" si="2" ref="L1:L11">+(K1/G1)*100</f>
        <v>#DIV/0!</v>
      </c>
      <c r="M1" s="3"/>
      <c r="N1" s="4">
        <v>0</v>
      </c>
      <c r="O1" s="4">
        <v>0</v>
      </c>
      <c r="P1" s="4">
        <f aca="true" t="shared" si="3" ref="P1:P11">+N1-O1</f>
        <v>0</v>
      </c>
      <c r="Q1" s="4"/>
      <c r="R1" s="3"/>
    </row>
    <row r="2" spans="1:18" ht="12.75">
      <c r="A2" s="3">
        <v>345</v>
      </c>
      <c r="B2" s="3" t="s">
        <v>32</v>
      </c>
      <c r="C2" t="s">
        <v>34</v>
      </c>
      <c r="D2" t="s">
        <v>128</v>
      </c>
      <c r="E2" t="s">
        <v>131</v>
      </c>
      <c r="F2" t="s">
        <v>140</v>
      </c>
      <c r="G2" s="4">
        <v>0</v>
      </c>
      <c r="H2" s="4">
        <v>0</v>
      </c>
      <c r="I2" s="4">
        <f t="shared" si="0"/>
        <v>0</v>
      </c>
      <c r="J2" s="6" t="e">
        <f t="shared" si="1"/>
        <v>#DIV/0!</v>
      </c>
      <c r="K2" s="4"/>
      <c r="L2" s="6" t="e">
        <f t="shared" si="2"/>
        <v>#DIV/0!</v>
      </c>
      <c r="M2" s="3"/>
      <c r="N2" s="4">
        <v>0</v>
      </c>
      <c r="O2" s="4">
        <v>0</v>
      </c>
      <c r="P2" s="4">
        <f t="shared" si="3"/>
        <v>0</v>
      </c>
      <c r="Q2" s="4"/>
      <c r="R2" s="3"/>
    </row>
    <row r="3" spans="1:18" ht="12.75">
      <c r="A3" s="3">
        <v>491</v>
      </c>
      <c r="B3" s="3" t="s">
        <v>46</v>
      </c>
      <c r="C3" t="s">
        <v>47</v>
      </c>
      <c r="D3" t="s">
        <v>128</v>
      </c>
      <c r="E3" t="s">
        <v>131</v>
      </c>
      <c r="F3" t="s">
        <v>140</v>
      </c>
      <c r="G3" s="4">
        <v>0</v>
      </c>
      <c r="H3" s="4">
        <v>0</v>
      </c>
      <c r="I3" s="4">
        <f t="shared" si="0"/>
        <v>0</v>
      </c>
      <c r="J3" s="6" t="e">
        <f t="shared" si="1"/>
        <v>#DIV/0!</v>
      </c>
      <c r="K3" s="4">
        <v>281</v>
      </c>
      <c r="L3" s="6" t="e">
        <f t="shared" si="2"/>
        <v>#DIV/0!</v>
      </c>
      <c r="M3" s="5">
        <v>0</v>
      </c>
      <c r="N3" s="4">
        <v>0</v>
      </c>
      <c r="O3" s="4">
        <v>0</v>
      </c>
      <c r="P3" s="4">
        <f t="shared" si="3"/>
        <v>0</v>
      </c>
      <c r="Q3" s="4">
        <v>1658</v>
      </c>
      <c r="R3" s="5">
        <v>0</v>
      </c>
    </row>
    <row r="4" spans="1:18" ht="12.75">
      <c r="A4" s="3">
        <v>722</v>
      </c>
      <c r="B4" s="3" t="s">
        <v>68</v>
      </c>
      <c r="C4" t="s">
        <v>69</v>
      </c>
      <c r="D4" t="s">
        <v>128</v>
      </c>
      <c r="E4" t="s">
        <v>131</v>
      </c>
      <c r="F4" t="s">
        <v>141</v>
      </c>
      <c r="G4" s="4">
        <v>0</v>
      </c>
      <c r="H4" s="4">
        <v>0</v>
      </c>
      <c r="I4" s="4">
        <f t="shared" si="0"/>
        <v>0</v>
      </c>
      <c r="J4" s="6" t="e">
        <f t="shared" si="1"/>
        <v>#DIV/0!</v>
      </c>
      <c r="K4" s="4"/>
      <c r="L4" s="6" t="e">
        <f t="shared" si="2"/>
        <v>#DIV/0!</v>
      </c>
      <c r="M4" s="3"/>
      <c r="N4" s="4">
        <v>0</v>
      </c>
      <c r="O4" s="4">
        <v>0</v>
      </c>
      <c r="P4" s="4">
        <f t="shared" si="3"/>
        <v>0</v>
      </c>
      <c r="Q4" s="4"/>
      <c r="R4" s="3"/>
    </row>
    <row r="5" spans="1:18" ht="12.75">
      <c r="A5" s="3">
        <v>725</v>
      </c>
      <c r="B5" s="3" t="s">
        <v>68</v>
      </c>
      <c r="C5" t="s">
        <v>69</v>
      </c>
      <c r="D5" t="s">
        <v>128</v>
      </c>
      <c r="E5" t="s">
        <v>131</v>
      </c>
      <c r="F5" t="s">
        <v>140</v>
      </c>
      <c r="G5" s="4">
        <v>0</v>
      </c>
      <c r="H5" s="4">
        <v>0</v>
      </c>
      <c r="I5" s="4">
        <f t="shared" si="0"/>
        <v>0</v>
      </c>
      <c r="J5" s="6" t="e">
        <f t="shared" si="1"/>
        <v>#DIV/0!</v>
      </c>
      <c r="K5" s="4"/>
      <c r="L5" s="6" t="e">
        <f t="shared" si="2"/>
        <v>#DIV/0!</v>
      </c>
      <c r="M5" s="3"/>
      <c r="N5" s="4">
        <v>0</v>
      </c>
      <c r="O5" s="4">
        <v>0</v>
      </c>
      <c r="P5" s="4">
        <f t="shared" si="3"/>
        <v>0</v>
      </c>
      <c r="Q5" s="4"/>
      <c r="R5" s="3"/>
    </row>
    <row r="6" spans="1:18" ht="12.75">
      <c r="A6" s="3">
        <v>744</v>
      </c>
      <c r="B6" s="3" t="s">
        <v>68</v>
      </c>
      <c r="C6" t="s">
        <v>70</v>
      </c>
      <c r="D6" t="s">
        <v>128</v>
      </c>
      <c r="E6" t="s">
        <v>131</v>
      </c>
      <c r="F6" t="s">
        <v>141</v>
      </c>
      <c r="G6" s="4">
        <v>0</v>
      </c>
      <c r="H6" s="4">
        <v>0</v>
      </c>
      <c r="I6" s="4">
        <f t="shared" si="0"/>
        <v>0</v>
      </c>
      <c r="J6" s="6" t="e">
        <f t="shared" si="1"/>
        <v>#DIV/0!</v>
      </c>
      <c r="K6" s="4"/>
      <c r="L6" s="6" t="e">
        <f t="shared" si="2"/>
        <v>#DIV/0!</v>
      </c>
      <c r="M6" s="3"/>
      <c r="N6" s="4">
        <v>0</v>
      </c>
      <c r="O6" s="4">
        <v>0</v>
      </c>
      <c r="P6" s="4">
        <f t="shared" si="3"/>
        <v>0</v>
      </c>
      <c r="Q6" s="4"/>
      <c r="R6" s="3"/>
    </row>
    <row r="7" spans="1:18" ht="12.75">
      <c r="A7" s="3">
        <v>747</v>
      </c>
      <c r="B7" s="3" t="s">
        <v>68</v>
      </c>
      <c r="C7" t="s">
        <v>70</v>
      </c>
      <c r="D7" t="s">
        <v>128</v>
      </c>
      <c r="E7" t="s">
        <v>131</v>
      </c>
      <c r="F7" t="s">
        <v>140</v>
      </c>
      <c r="G7" s="4">
        <v>0</v>
      </c>
      <c r="H7" s="4">
        <v>0</v>
      </c>
      <c r="I7" s="4">
        <f t="shared" si="0"/>
        <v>0</v>
      </c>
      <c r="J7" s="6" t="e">
        <f t="shared" si="1"/>
        <v>#DIV/0!</v>
      </c>
      <c r="K7" s="4"/>
      <c r="L7" s="6" t="e">
        <f t="shared" si="2"/>
        <v>#DIV/0!</v>
      </c>
      <c r="M7" s="3"/>
      <c r="N7" s="4">
        <v>0</v>
      </c>
      <c r="O7" s="4">
        <v>0</v>
      </c>
      <c r="P7" s="4">
        <f t="shared" si="3"/>
        <v>0</v>
      </c>
      <c r="Q7" s="4"/>
      <c r="R7" s="3"/>
    </row>
    <row r="8" spans="1:18" ht="12.75">
      <c r="A8" s="3">
        <v>949</v>
      </c>
      <c r="B8" s="3" t="s">
        <v>97</v>
      </c>
      <c r="C8" t="s">
        <v>98</v>
      </c>
      <c r="D8" t="s">
        <v>128</v>
      </c>
      <c r="E8" t="s">
        <v>131</v>
      </c>
      <c r="F8" t="s">
        <v>141</v>
      </c>
      <c r="G8" s="4">
        <v>0</v>
      </c>
      <c r="H8" s="4">
        <v>0</v>
      </c>
      <c r="I8" s="4">
        <f t="shared" si="0"/>
        <v>0</v>
      </c>
      <c r="J8" s="6" t="e">
        <f t="shared" si="1"/>
        <v>#DIV/0!</v>
      </c>
      <c r="K8" s="4"/>
      <c r="L8" s="6" t="e">
        <f t="shared" si="2"/>
        <v>#DIV/0!</v>
      </c>
      <c r="M8" s="3"/>
      <c r="N8" s="4">
        <v>0</v>
      </c>
      <c r="O8" s="4">
        <v>0</v>
      </c>
      <c r="P8" s="4">
        <f t="shared" si="3"/>
        <v>0</v>
      </c>
      <c r="Q8" s="4"/>
      <c r="R8" s="3"/>
    </row>
    <row r="9" spans="1:18" ht="12.75">
      <c r="A9" s="3">
        <v>952</v>
      </c>
      <c r="B9" s="3" t="s">
        <v>97</v>
      </c>
      <c r="C9" t="s">
        <v>98</v>
      </c>
      <c r="D9" t="s">
        <v>128</v>
      </c>
      <c r="E9" t="s">
        <v>131</v>
      </c>
      <c r="F9" t="s">
        <v>140</v>
      </c>
      <c r="G9" s="4">
        <v>0</v>
      </c>
      <c r="H9" s="4">
        <v>0</v>
      </c>
      <c r="I9" s="4">
        <f t="shared" si="0"/>
        <v>0</v>
      </c>
      <c r="J9" s="6" t="e">
        <f t="shared" si="1"/>
        <v>#DIV/0!</v>
      </c>
      <c r="K9" s="4"/>
      <c r="L9" s="6" t="e">
        <f t="shared" si="2"/>
        <v>#DIV/0!</v>
      </c>
      <c r="M9" s="3"/>
      <c r="N9" s="4">
        <v>0</v>
      </c>
      <c r="O9" s="4">
        <v>0</v>
      </c>
      <c r="P9" s="4">
        <f t="shared" si="3"/>
        <v>0</v>
      </c>
      <c r="Q9" s="4"/>
      <c r="R9" s="3"/>
    </row>
    <row r="10" spans="1:18" ht="12.75">
      <c r="A10" s="3">
        <v>993</v>
      </c>
      <c r="B10" s="3" t="s">
        <v>99</v>
      </c>
      <c r="C10" t="s">
        <v>101</v>
      </c>
      <c r="D10" t="s">
        <v>128</v>
      </c>
      <c r="E10" t="s">
        <v>131</v>
      </c>
      <c r="F10" t="s">
        <v>141</v>
      </c>
      <c r="G10" s="4">
        <v>0</v>
      </c>
      <c r="H10" s="4">
        <v>0</v>
      </c>
      <c r="I10" s="4">
        <f t="shared" si="0"/>
        <v>0</v>
      </c>
      <c r="J10" s="6" t="e">
        <f t="shared" si="1"/>
        <v>#DIV/0!</v>
      </c>
      <c r="K10" s="4"/>
      <c r="L10" s="6" t="e">
        <f t="shared" si="2"/>
        <v>#DIV/0!</v>
      </c>
      <c r="M10" s="3"/>
      <c r="N10" s="4">
        <v>0</v>
      </c>
      <c r="O10" s="4">
        <v>0</v>
      </c>
      <c r="P10" s="4">
        <f t="shared" si="3"/>
        <v>0</v>
      </c>
      <c r="Q10" s="4"/>
      <c r="R10" s="3"/>
    </row>
    <row r="11" spans="1:18" ht="12.75">
      <c r="A11" s="3">
        <v>996</v>
      </c>
      <c r="B11" s="3" t="s">
        <v>99</v>
      </c>
      <c r="C11" t="s">
        <v>101</v>
      </c>
      <c r="D11" t="s">
        <v>128</v>
      </c>
      <c r="E11" t="s">
        <v>131</v>
      </c>
      <c r="F11" t="s">
        <v>140</v>
      </c>
      <c r="G11" s="4">
        <v>0</v>
      </c>
      <c r="H11" s="4">
        <v>0</v>
      </c>
      <c r="I11" s="4">
        <f t="shared" si="0"/>
        <v>0</v>
      </c>
      <c r="J11" s="6" t="e">
        <f t="shared" si="1"/>
        <v>#DIV/0!</v>
      </c>
      <c r="K11" s="4"/>
      <c r="L11" s="6" t="e">
        <f t="shared" si="2"/>
        <v>#DIV/0!</v>
      </c>
      <c r="M11" s="3"/>
      <c r="N11" s="4">
        <v>0</v>
      </c>
      <c r="O11" s="4">
        <v>0</v>
      </c>
      <c r="P11" s="4">
        <f t="shared" si="3"/>
        <v>0</v>
      </c>
      <c r="Q11" s="4"/>
      <c r="R11" s="3"/>
    </row>
    <row r="15" ht="12.75">
      <c r="A15" s="1" t="s">
        <v>153</v>
      </c>
    </row>
  </sheetData>
  <printOptions/>
  <pageMargins left="0.47" right="0.51" top="1" bottom="1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Aseel</dc:creator>
  <cp:keywords/>
  <dc:description/>
  <cp:lastModifiedBy>Henrik Bechmann</cp:lastModifiedBy>
  <cp:lastPrinted>2009-06-04T11:58:15Z</cp:lastPrinted>
  <dcterms:created xsi:type="dcterms:W3CDTF">2009-05-31T17:46:30Z</dcterms:created>
  <dcterms:modified xsi:type="dcterms:W3CDTF">2009-06-01T01:52:49Z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